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04"/>
  <workbookPr/>
  <mc:AlternateContent xmlns:mc="http://schemas.openxmlformats.org/markup-compatibility/2006">
    <mc:Choice Requires="x15">
      <x15ac:absPath xmlns:x15ac="http://schemas.microsoft.com/office/spreadsheetml/2010/11/ac" url="C:\Users\spornpha\Downloads\"/>
    </mc:Choice>
  </mc:AlternateContent>
  <xr:revisionPtr revIDLastSave="0" documentId="8_{7932CED2-EA39-45FC-BF4B-51D863BD3300}" xr6:coauthVersionLast="47" xr6:coauthVersionMax="47" xr10:uidLastSave="{00000000-0000-0000-0000-000000000000}"/>
  <bookViews>
    <workbookView xWindow="0" yWindow="0" windowWidth="16390" windowHeight="6710" tabRatio="897" xr2:uid="{00000000-000D-0000-FFFF-FFFF00000000}"/>
  </bookViews>
  <sheets>
    <sheet name="1.อธิบาย" sheetId="19" r:id="rId1"/>
    <sheet name="2.แบบประเมินฯ(ฟอร์มเปล่า)" sheetId="22" r:id="rId2"/>
    <sheet name="3.แบบประเมินฯ(ตัวอย่าง)" sheetId="20" r:id="rId3"/>
    <sheet name="4.เกณฑ์" sheetId="16" r:id="rId4"/>
    <sheet name="5.คำนวณประมาณการรายรับ" sheetId="24" r:id="rId5"/>
    <sheet name="6.รายรับ-รายจ่าย-ปกติ (1)" sheetId="10" r:id="rId6"/>
    <sheet name="7.รายได้(แผ่นดิน)(ถ้ามี)" sheetId="11" r:id="rId7"/>
    <sheet name="8.รายจ่าย-เก็บพิเศษ (2)" sheetId="12" r:id="rId8"/>
    <sheet name="9.รายรับ-เก็บพิเศษ (3)" sheetId="13" r:id="rId9"/>
    <sheet name="10.ยินยอมใช้สถานที่" sheetId="18" r:id="rId10"/>
  </sheets>
  <definedNames>
    <definedName name="_xlnm.Print_Area" localSheetId="9">'10.ยินยอมใช้สถานที่'!$A$1:$A$11</definedName>
    <definedName name="_xlnm.Print_Area" localSheetId="1">'2.แบบประเมินฯ(ฟอร์มเปล่า)'!$A$1:$K$117</definedName>
    <definedName name="_xlnm.Print_Area" localSheetId="2">'3.แบบประเมินฯ(ตัวอย่าง)'!$A$1:$K$118</definedName>
    <definedName name="_xlnm.Print_Area" localSheetId="3">'4.เกณฑ์'!$A$1:$I$11</definedName>
    <definedName name="_xlnm.Print_Area" localSheetId="4">'5.คำนวณประมาณการรายรับ'!$A$1:$F$72</definedName>
    <definedName name="_xlnm.Print_Area" localSheetId="5">'6.รายรับ-รายจ่าย-ปกติ (1)'!$A$1:$G$74</definedName>
    <definedName name="_xlnm.Print_Area" localSheetId="8">'9.รายรับ-เก็บพิเศษ (3)'!$A$1:$H$46</definedName>
    <definedName name="_xlnm.Print_Titles" localSheetId="7">'8.รายจ่าย-เก็บพิเศษ (2)'!$1:$4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2" l="1"/>
  <c r="G27" i="22" s="1"/>
  <c r="D25" i="22"/>
  <c r="F24" i="22" s="1"/>
  <c r="G26" i="22" s="1"/>
  <c r="F22" i="22"/>
  <c r="F21" i="22"/>
  <c r="F16" i="22"/>
  <c r="F17" i="22"/>
  <c r="F89" i="22"/>
  <c r="K89" i="22" s="1"/>
  <c r="F80" i="22"/>
  <c r="K80" i="22" s="1"/>
  <c r="B97" i="22" s="1"/>
  <c r="F7" i="22"/>
  <c r="F6" i="22"/>
  <c r="C94" i="22"/>
  <c r="F18" i="22" l="1"/>
  <c r="F26" i="22" s="1"/>
  <c r="I26" i="22" s="1"/>
  <c r="C95" i="22"/>
  <c r="F70" i="24" l="1"/>
  <c r="E70" i="24"/>
  <c r="D70" i="24"/>
  <c r="C70" i="24"/>
  <c r="B70" i="24"/>
  <c r="F63" i="24"/>
  <c r="E63" i="24"/>
  <c r="D63" i="24"/>
  <c r="C63" i="24"/>
  <c r="B63" i="24"/>
  <c r="F62" i="24"/>
  <c r="E62" i="24"/>
  <c r="D62" i="24"/>
  <c r="C62" i="24"/>
  <c r="B62" i="24"/>
  <c r="F56" i="24"/>
  <c r="E56" i="24"/>
  <c r="D56" i="24"/>
  <c r="C56" i="24"/>
  <c r="B56" i="24"/>
  <c r="B72" i="24" s="1"/>
  <c r="F55" i="24"/>
  <c r="F71" i="24" s="1"/>
  <c r="E55" i="24"/>
  <c r="E71" i="24" s="1"/>
  <c r="D55" i="24"/>
  <c r="C55" i="24"/>
  <c r="B55" i="24"/>
  <c r="F42" i="24"/>
  <c r="E42" i="24"/>
  <c r="D42" i="24"/>
  <c r="C42" i="24"/>
  <c r="B42" i="24"/>
  <c r="F40" i="24"/>
  <c r="E40" i="24"/>
  <c r="D40" i="24"/>
  <c r="C40" i="24"/>
  <c r="B40" i="24"/>
  <c r="F39" i="24"/>
  <c r="E39" i="24"/>
  <c r="D39" i="24"/>
  <c r="C39" i="24"/>
  <c r="B39" i="24"/>
  <c r="F38" i="24"/>
  <c r="E38" i="24"/>
  <c r="D38" i="24"/>
  <c r="C38" i="24"/>
  <c r="B38" i="24"/>
  <c r="F37" i="24"/>
  <c r="E37" i="24"/>
  <c r="D37" i="24"/>
  <c r="C37" i="24"/>
  <c r="B37" i="24"/>
  <c r="F27" i="24"/>
  <c r="F30" i="24" s="1"/>
  <c r="E27" i="24"/>
  <c r="E29" i="24" s="1"/>
  <c r="D27" i="24"/>
  <c r="D29" i="24" s="1"/>
  <c r="C27" i="24"/>
  <c r="C29" i="24" s="1"/>
  <c r="B27" i="24"/>
  <c r="F15" i="24"/>
  <c r="E15" i="24"/>
  <c r="E41" i="24" s="1"/>
  <c r="D15" i="24"/>
  <c r="D17" i="24" s="1"/>
  <c r="C15" i="24"/>
  <c r="C18" i="24" s="1"/>
  <c r="B15" i="24"/>
  <c r="B17" i="24" s="1"/>
  <c r="B29" i="24" l="1"/>
  <c r="B30" i="24"/>
  <c r="E72" i="24"/>
  <c r="F41" i="24"/>
  <c r="F17" i="24"/>
  <c r="F29" i="24"/>
  <c r="D30" i="24"/>
  <c r="E17" i="24"/>
  <c r="C71" i="24"/>
  <c r="F72" i="24"/>
  <c r="C72" i="24"/>
  <c r="D72" i="24"/>
  <c r="B71" i="24"/>
  <c r="D71" i="24"/>
  <c r="B43" i="24"/>
  <c r="D43" i="24"/>
  <c r="F43" i="24"/>
  <c r="E43" i="24"/>
  <c r="B18" i="24"/>
  <c r="B44" i="24" s="1"/>
  <c r="C30" i="24"/>
  <c r="C44" i="24" s="1"/>
  <c r="B41" i="24"/>
  <c r="C41" i="24"/>
  <c r="E18" i="24"/>
  <c r="C17" i="24"/>
  <c r="C43" i="24" s="1"/>
  <c r="F18" i="24"/>
  <c r="F44" i="24" s="1"/>
  <c r="D18" i="24"/>
  <c r="D44" i="24" s="1"/>
  <c r="E30" i="24"/>
  <c r="D41" i="24"/>
  <c r="E44" i="24" l="1"/>
  <c r="C55" i="10" l="1"/>
  <c r="D25" i="20" l="1"/>
  <c r="B25" i="20"/>
  <c r="F15" i="20"/>
  <c r="E8" i="20"/>
  <c r="D8" i="20"/>
  <c r="C8" i="20"/>
  <c r="B8" i="20"/>
  <c r="C98" i="22"/>
  <c r="C97" i="22"/>
  <c r="D97" i="22" s="1"/>
  <c r="C96" i="22"/>
  <c r="B98" i="22"/>
  <c r="D98" i="22" s="1"/>
  <c r="I27" i="22"/>
  <c r="K26" i="22" s="1"/>
  <c r="B95" i="22" s="1"/>
  <c r="F23" i="22"/>
  <c r="F15" i="22"/>
  <c r="E8" i="22"/>
  <c r="D8" i="22"/>
  <c r="C8" i="22"/>
  <c r="B8" i="22"/>
  <c r="K8" i="22" l="1"/>
  <c r="B94" i="22" s="1"/>
  <c r="D94" i="22" s="1"/>
  <c r="F8" i="22"/>
  <c r="F25" i="22"/>
  <c r="C99" i="22"/>
  <c r="D95" i="22" l="1"/>
  <c r="D99" i="22" s="1"/>
  <c r="F6" i="20" l="1"/>
  <c r="F7" i="20"/>
  <c r="F37" i="20" l="1"/>
  <c r="C37" i="20"/>
  <c r="D37" i="20"/>
  <c r="E37" i="20"/>
  <c r="B37" i="20"/>
  <c r="B38" i="20" s="1"/>
  <c r="C38" i="20" s="1"/>
  <c r="D38" i="20" s="1"/>
  <c r="E38" i="20" s="1"/>
  <c r="F38" i="20" s="1"/>
  <c r="F90" i="20"/>
  <c r="F81" i="20"/>
  <c r="F18" i="20"/>
  <c r="F26" i="20" s="1"/>
  <c r="G27" i="20"/>
  <c r="I27" i="20" s="1"/>
  <c r="F22" i="20"/>
  <c r="F23" i="20"/>
  <c r="F21" i="20"/>
  <c r="F16" i="20"/>
  <c r="F17" i="20"/>
  <c r="F25" i="20" l="1"/>
  <c r="F24" i="20"/>
  <c r="C99" i="20"/>
  <c r="C98" i="20"/>
  <c r="C97" i="20"/>
  <c r="C96" i="20"/>
  <c r="C95" i="20"/>
  <c r="K90" i="20"/>
  <c r="B99" i="20" s="1"/>
  <c r="K81" i="20"/>
  <c r="B98" i="20" s="1"/>
  <c r="K8" i="20" l="1"/>
  <c r="B95" i="20" s="1"/>
  <c r="D95" i="20" s="1"/>
  <c r="F8" i="20"/>
  <c r="G26" i="20"/>
  <c r="I26" i="20" s="1"/>
  <c r="D99" i="20"/>
  <c r="D98" i="20"/>
  <c r="J27" i="20"/>
  <c r="C100" i="20"/>
  <c r="G35" i="20"/>
  <c r="G37" i="20"/>
  <c r="K26" i="20" l="1"/>
  <c r="J26" i="20"/>
  <c r="G39" i="20"/>
  <c r="K39" i="20" s="1"/>
  <c r="B97" i="20" s="1"/>
  <c r="D97" i="20" s="1"/>
  <c r="B96" i="20" l="1"/>
  <c r="D96" i="20" s="1"/>
  <c r="D100" i="20" s="1"/>
  <c r="C10" i="16"/>
  <c r="D26" i="13" l="1"/>
  <c r="E26" i="13"/>
  <c r="F26" i="13"/>
  <c r="G26" i="13"/>
  <c r="C26" i="13"/>
  <c r="D55" i="10"/>
  <c r="D61" i="10" s="1"/>
  <c r="E55" i="10"/>
  <c r="E61" i="10" s="1"/>
  <c r="F55" i="10"/>
  <c r="F61" i="10" s="1"/>
  <c r="G55" i="10"/>
  <c r="G61" i="10" s="1"/>
  <c r="C61" i="10"/>
  <c r="C40" i="10" s="1"/>
  <c r="G40" i="10" l="1"/>
  <c r="G39" i="10" s="1"/>
  <c r="G67" i="10"/>
  <c r="F40" i="10"/>
  <c r="F39" i="10" s="1"/>
  <c r="F67" i="10"/>
  <c r="E40" i="10"/>
  <c r="E39" i="10" s="1"/>
  <c r="E67" i="10"/>
  <c r="D40" i="10"/>
  <c r="D39" i="10" s="1"/>
  <c r="D67" i="10"/>
  <c r="C39" i="10"/>
  <c r="C67" i="10"/>
  <c r="C377" i="12"/>
  <c r="C35" i="10"/>
  <c r="G38" i="10"/>
  <c r="F38" i="10"/>
  <c r="E38" i="10"/>
  <c r="D38" i="10"/>
  <c r="G23" i="13" l="1"/>
  <c r="F23" i="13"/>
  <c r="E23" i="13"/>
  <c r="D23" i="13"/>
  <c r="C23" i="13"/>
  <c r="G20" i="13"/>
  <c r="F20" i="13"/>
  <c r="E20" i="13"/>
  <c r="D20" i="13"/>
  <c r="C20" i="13"/>
  <c r="G17" i="13"/>
  <c r="F17" i="13"/>
  <c r="E17" i="13"/>
  <c r="D17" i="13"/>
  <c r="C17" i="13"/>
  <c r="G13" i="13"/>
  <c r="F13" i="13"/>
  <c r="E13" i="13"/>
  <c r="D13" i="13"/>
  <c r="C13" i="13"/>
  <c r="G10" i="13"/>
  <c r="F10" i="13"/>
  <c r="E10" i="13"/>
  <c r="D10" i="13"/>
  <c r="D9" i="13" s="1"/>
  <c r="C10" i="13"/>
  <c r="G6" i="13"/>
  <c r="F6" i="13"/>
  <c r="E6" i="13"/>
  <c r="D6" i="13"/>
  <c r="C6" i="13"/>
  <c r="G377" i="12"/>
  <c r="F377" i="12"/>
  <c r="E377" i="12"/>
  <c r="D377" i="12"/>
  <c r="G372" i="12"/>
  <c r="F372" i="12"/>
  <c r="E372" i="12"/>
  <c r="D372" i="12"/>
  <c r="C372" i="12"/>
  <c r="G367" i="12"/>
  <c r="F367" i="12"/>
  <c r="E367" i="12"/>
  <c r="D367" i="12"/>
  <c r="C367" i="12"/>
  <c r="G362" i="12"/>
  <c r="F362" i="12"/>
  <c r="E362" i="12"/>
  <c r="D362" i="12"/>
  <c r="C362" i="12"/>
  <c r="G358" i="12"/>
  <c r="F358" i="12"/>
  <c r="E358" i="12"/>
  <c r="D358" i="12"/>
  <c r="C358" i="12"/>
  <c r="G354" i="12"/>
  <c r="F354" i="12"/>
  <c r="E354" i="12"/>
  <c r="D354" i="12"/>
  <c r="C354" i="12"/>
  <c r="G350" i="12"/>
  <c r="F350" i="12"/>
  <c r="E350" i="12"/>
  <c r="D350" i="12"/>
  <c r="C350" i="12"/>
  <c r="G345" i="12"/>
  <c r="F345" i="12"/>
  <c r="E345" i="12"/>
  <c r="D345" i="12"/>
  <c r="C345" i="12"/>
  <c r="G341" i="12"/>
  <c r="F341" i="12"/>
  <c r="E341" i="12"/>
  <c r="D341" i="12"/>
  <c r="C341" i="12"/>
  <c r="G337" i="12"/>
  <c r="F337" i="12"/>
  <c r="E337" i="12"/>
  <c r="D337" i="12"/>
  <c r="C337" i="12"/>
  <c r="G333" i="12"/>
  <c r="F333" i="12"/>
  <c r="E333" i="12"/>
  <c r="D333" i="12"/>
  <c r="C333" i="12"/>
  <c r="C332" i="12" s="1"/>
  <c r="G328" i="12"/>
  <c r="F328" i="12"/>
  <c r="E328" i="12"/>
  <c r="D328" i="12"/>
  <c r="C328" i="12"/>
  <c r="G324" i="12"/>
  <c r="F324" i="12"/>
  <c r="E324" i="12"/>
  <c r="D324" i="12"/>
  <c r="C324" i="12"/>
  <c r="G320" i="12"/>
  <c r="F320" i="12"/>
  <c r="E320" i="12"/>
  <c r="D320" i="12"/>
  <c r="C320" i="12"/>
  <c r="G316" i="12"/>
  <c r="F316" i="12"/>
  <c r="E316" i="12"/>
  <c r="D316" i="12"/>
  <c r="C316" i="12"/>
  <c r="G311" i="12"/>
  <c r="F311" i="12"/>
  <c r="E311" i="12"/>
  <c r="D311" i="12"/>
  <c r="C311" i="12"/>
  <c r="G307" i="12"/>
  <c r="F307" i="12"/>
  <c r="E307" i="12"/>
  <c r="D307" i="12"/>
  <c r="C307" i="12"/>
  <c r="G303" i="12"/>
  <c r="F303" i="12"/>
  <c r="E303" i="12"/>
  <c r="D303" i="12"/>
  <c r="C303" i="12"/>
  <c r="G299" i="12"/>
  <c r="F299" i="12"/>
  <c r="E299" i="12"/>
  <c r="D299" i="12"/>
  <c r="C299" i="12"/>
  <c r="G294" i="12"/>
  <c r="F294" i="12"/>
  <c r="E294" i="12"/>
  <c r="D294" i="12"/>
  <c r="C294" i="12"/>
  <c r="G290" i="12"/>
  <c r="F290" i="12"/>
  <c r="E290" i="12"/>
  <c r="D290" i="12"/>
  <c r="C290" i="12"/>
  <c r="G286" i="12"/>
  <c r="F286" i="12"/>
  <c r="E286" i="12"/>
  <c r="D286" i="12"/>
  <c r="C286" i="12"/>
  <c r="G282" i="12"/>
  <c r="F282" i="12"/>
  <c r="E282" i="12"/>
  <c r="D282" i="12"/>
  <c r="C282" i="12"/>
  <c r="G273" i="12"/>
  <c r="F273" i="12"/>
  <c r="E273" i="12"/>
  <c r="D273" i="12"/>
  <c r="C273" i="12"/>
  <c r="G269" i="12"/>
  <c r="F269" i="12"/>
  <c r="E269" i="12"/>
  <c r="D269" i="12"/>
  <c r="C269" i="12"/>
  <c r="G265" i="12"/>
  <c r="F265" i="12"/>
  <c r="E265" i="12"/>
  <c r="D265" i="12"/>
  <c r="C265" i="12"/>
  <c r="G261" i="12"/>
  <c r="F261" i="12"/>
  <c r="E261" i="12"/>
  <c r="D261" i="12"/>
  <c r="C261" i="12"/>
  <c r="G257" i="12"/>
  <c r="F257" i="12"/>
  <c r="E257" i="12"/>
  <c r="D257" i="12"/>
  <c r="C257" i="12"/>
  <c r="G253" i="12"/>
  <c r="F253" i="12"/>
  <c r="E253" i="12"/>
  <c r="D253" i="12"/>
  <c r="C253" i="12"/>
  <c r="G249" i="12"/>
  <c r="F249" i="12"/>
  <c r="E249" i="12"/>
  <c r="D249" i="12"/>
  <c r="C249" i="12"/>
  <c r="G244" i="12"/>
  <c r="F244" i="12"/>
  <c r="E244" i="12"/>
  <c r="D244" i="12"/>
  <c r="C244" i="12"/>
  <c r="G241" i="12"/>
  <c r="F241" i="12"/>
  <c r="E241" i="12"/>
  <c r="D241" i="12"/>
  <c r="C241" i="12"/>
  <c r="G237" i="12"/>
  <c r="F237" i="12"/>
  <c r="E237" i="12"/>
  <c r="D237" i="12"/>
  <c r="C237" i="12"/>
  <c r="G233" i="12"/>
  <c r="F233" i="12"/>
  <c r="E233" i="12"/>
  <c r="D233" i="12"/>
  <c r="C233" i="12"/>
  <c r="G229" i="12"/>
  <c r="F229" i="12"/>
  <c r="E229" i="12"/>
  <c r="D229" i="12"/>
  <c r="C229" i="12"/>
  <c r="G226" i="12"/>
  <c r="F226" i="12"/>
  <c r="E226" i="12"/>
  <c r="D226" i="12"/>
  <c r="C226" i="12"/>
  <c r="G220" i="12"/>
  <c r="F220" i="12"/>
  <c r="E220" i="12"/>
  <c r="D220" i="12"/>
  <c r="C220" i="12"/>
  <c r="G216" i="12"/>
  <c r="F216" i="12"/>
  <c r="E216" i="12"/>
  <c r="D216" i="12"/>
  <c r="C216" i="12"/>
  <c r="G212" i="12"/>
  <c r="F212" i="12"/>
  <c r="E212" i="12"/>
  <c r="D212" i="12"/>
  <c r="C212" i="12"/>
  <c r="G209" i="12"/>
  <c r="F209" i="12"/>
  <c r="E209" i="12"/>
  <c r="D209" i="12"/>
  <c r="C209" i="12"/>
  <c r="G206" i="12"/>
  <c r="F206" i="12"/>
  <c r="E206" i="12"/>
  <c r="D206" i="12"/>
  <c r="D204" i="12" s="1"/>
  <c r="C206" i="12"/>
  <c r="C204" i="12" s="1"/>
  <c r="G201" i="12"/>
  <c r="F201" i="12"/>
  <c r="E201" i="12"/>
  <c r="D201" i="12"/>
  <c r="C201" i="12"/>
  <c r="G198" i="12"/>
  <c r="F198" i="12"/>
  <c r="E198" i="12"/>
  <c r="D198" i="12"/>
  <c r="C198" i="12"/>
  <c r="G192" i="12"/>
  <c r="F192" i="12"/>
  <c r="E192" i="12"/>
  <c r="D192" i="12"/>
  <c r="C192" i="12"/>
  <c r="G189" i="12"/>
  <c r="F189" i="12"/>
  <c r="E189" i="12"/>
  <c r="D189" i="12"/>
  <c r="C189" i="12"/>
  <c r="G186" i="12"/>
  <c r="F186" i="12"/>
  <c r="E186" i="12"/>
  <c r="D186" i="12"/>
  <c r="C186" i="12"/>
  <c r="G183" i="12"/>
  <c r="F183" i="12"/>
  <c r="E183" i="12"/>
  <c r="D183" i="12"/>
  <c r="C183" i="12"/>
  <c r="G176" i="12"/>
  <c r="F176" i="12"/>
  <c r="E176" i="12"/>
  <c r="D176" i="12"/>
  <c r="C176" i="12"/>
  <c r="G173" i="12"/>
  <c r="F173" i="12"/>
  <c r="E173" i="12"/>
  <c r="D173" i="12"/>
  <c r="C173" i="12"/>
  <c r="G170" i="12"/>
  <c r="G168" i="12" s="1"/>
  <c r="F170" i="12"/>
  <c r="F168" i="12" s="1"/>
  <c r="E170" i="12"/>
  <c r="E168" i="12" s="1"/>
  <c r="D170" i="12"/>
  <c r="C170" i="12"/>
  <c r="G165" i="12"/>
  <c r="F165" i="12"/>
  <c r="E165" i="12"/>
  <c r="D165" i="12"/>
  <c r="C165" i="12"/>
  <c r="G162" i="12"/>
  <c r="F162" i="12"/>
  <c r="E162" i="12"/>
  <c r="D162" i="12"/>
  <c r="C162" i="12"/>
  <c r="C160" i="12" s="1"/>
  <c r="D160" i="12"/>
  <c r="G155" i="12"/>
  <c r="F155" i="12"/>
  <c r="E155" i="12"/>
  <c r="D155" i="12"/>
  <c r="C155" i="12"/>
  <c r="G151" i="12"/>
  <c r="F151" i="12"/>
  <c r="E151" i="12"/>
  <c r="D151" i="12"/>
  <c r="C151" i="12"/>
  <c r="G147" i="12"/>
  <c r="F147" i="12"/>
  <c r="E147" i="12"/>
  <c r="D147" i="12"/>
  <c r="C147" i="12"/>
  <c r="G141" i="12"/>
  <c r="F141" i="12"/>
  <c r="E141" i="12"/>
  <c r="D141" i="12"/>
  <c r="C141" i="12"/>
  <c r="G138" i="12"/>
  <c r="F138" i="12"/>
  <c r="E138" i="12"/>
  <c r="D138" i="12"/>
  <c r="C138" i="12"/>
  <c r="G135" i="12"/>
  <c r="F135" i="12"/>
  <c r="E135" i="12"/>
  <c r="D135" i="12"/>
  <c r="C135" i="12"/>
  <c r="C133" i="12" s="1"/>
  <c r="G130" i="12"/>
  <c r="F130" i="12"/>
  <c r="E130" i="12"/>
  <c r="D130" i="12"/>
  <c r="C130" i="12"/>
  <c r="G127" i="12"/>
  <c r="F127" i="12"/>
  <c r="F125" i="12" s="1"/>
  <c r="E127" i="12"/>
  <c r="E125" i="12" s="1"/>
  <c r="D127" i="12"/>
  <c r="C127" i="12"/>
  <c r="C125" i="12" s="1"/>
  <c r="G120" i="12"/>
  <c r="F120" i="12"/>
  <c r="E120" i="12"/>
  <c r="D120" i="12"/>
  <c r="C120" i="12"/>
  <c r="G116" i="12"/>
  <c r="F116" i="12"/>
  <c r="E116" i="12"/>
  <c r="D116" i="12"/>
  <c r="C116" i="12"/>
  <c r="G112" i="12"/>
  <c r="F112" i="12"/>
  <c r="E112" i="12"/>
  <c r="D112" i="12"/>
  <c r="C112" i="12"/>
  <c r="G105" i="12"/>
  <c r="F105" i="12"/>
  <c r="E105" i="12"/>
  <c r="D105" i="12"/>
  <c r="C105" i="12"/>
  <c r="G102" i="12"/>
  <c r="F102" i="12"/>
  <c r="E102" i="12"/>
  <c r="D102" i="12"/>
  <c r="C102" i="12"/>
  <c r="G99" i="12"/>
  <c r="F99" i="12"/>
  <c r="E99" i="12"/>
  <c r="D99" i="12"/>
  <c r="D97" i="12" s="1"/>
  <c r="C99" i="12"/>
  <c r="G94" i="12"/>
  <c r="F94" i="12"/>
  <c r="E94" i="12"/>
  <c r="D94" i="12"/>
  <c r="C94" i="12"/>
  <c r="G91" i="12"/>
  <c r="F91" i="12"/>
  <c r="E91" i="12"/>
  <c r="D91" i="12"/>
  <c r="C91" i="12"/>
  <c r="G83" i="12"/>
  <c r="F83" i="12"/>
  <c r="E83" i="12"/>
  <c r="D83" i="12"/>
  <c r="C83" i="12"/>
  <c r="G80" i="12"/>
  <c r="F80" i="12"/>
  <c r="E80" i="12"/>
  <c r="D80" i="12"/>
  <c r="C80" i="12"/>
  <c r="G77" i="12"/>
  <c r="F77" i="12"/>
  <c r="E77" i="12"/>
  <c r="D77" i="12"/>
  <c r="C77" i="12"/>
  <c r="G74" i="12"/>
  <c r="F74" i="12"/>
  <c r="E74" i="12"/>
  <c r="D74" i="12"/>
  <c r="C74" i="12"/>
  <c r="G71" i="12"/>
  <c r="F71" i="12"/>
  <c r="E71" i="12"/>
  <c r="D71" i="12"/>
  <c r="C71" i="12"/>
  <c r="G68" i="12"/>
  <c r="F68" i="12"/>
  <c r="E68" i="12"/>
  <c r="D68" i="12"/>
  <c r="C68" i="12"/>
  <c r="G60" i="12"/>
  <c r="F60" i="12"/>
  <c r="E60" i="12"/>
  <c r="D60" i="12"/>
  <c r="C60" i="12"/>
  <c r="G57" i="12"/>
  <c r="F57" i="12"/>
  <c r="E57" i="12"/>
  <c r="E56" i="12" s="1"/>
  <c r="D57" i="12"/>
  <c r="D56" i="12" s="1"/>
  <c r="C57" i="12"/>
  <c r="F56" i="12"/>
  <c r="G46" i="12"/>
  <c r="F46" i="12"/>
  <c r="E46" i="12"/>
  <c r="D46" i="12"/>
  <c r="C46" i="12"/>
  <c r="G42" i="12"/>
  <c r="F42" i="12"/>
  <c r="E42" i="12"/>
  <c r="D42" i="12"/>
  <c r="C42" i="12"/>
  <c r="G38" i="12"/>
  <c r="F38" i="12"/>
  <c r="E38" i="12"/>
  <c r="D38" i="12"/>
  <c r="C38" i="12"/>
  <c r="G34" i="12"/>
  <c r="F34" i="12"/>
  <c r="E34" i="12"/>
  <c r="D34" i="12"/>
  <c r="C34" i="12"/>
  <c r="G30" i="12"/>
  <c r="F30" i="12"/>
  <c r="E30" i="12"/>
  <c r="D30" i="12"/>
  <c r="C30" i="12"/>
  <c r="G26" i="12"/>
  <c r="F26" i="12"/>
  <c r="E26" i="12"/>
  <c r="D26" i="12"/>
  <c r="C26" i="12"/>
  <c r="G23" i="12"/>
  <c r="F23" i="12"/>
  <c r="E23" i="12"/>
  <c r="D23" i="12"/>
  <c r="C23" i="12"/>
  <c r="G19" i="12"/>
  <c r="F19" i="12"/>
  <c r="E19" i="12"/>
  <c r="D19" i="12"/>
  <c r="C19" i="12"/>
  <c r="G16" i="12"/>
  <c r="F16" i="12"/>
  <c r="E16" i="12"/>
  <c r="D16" i="12"/>
  <c r="C16" i="12"/>
  <c r="G7" i="12"/>
  <c r="G10" i="12" s="1"/>
  <c r="F7" i="12"/>
  <c r="F10" i="12" s="1"/>
  <c r="E7" i="12"/>
  <c r="E10" i="12" s="1"/>
  <c r="D7" i="12"/>
  <c r="D10" i="12" s="1"/>
  <c r="C7" i="12"/>
  <c r="C10" i="12" s="1"/>
  <c r="G35" i="10"/>
  <c r="F35" i="10"/>
  <c r="E35" i="10"/>
  <c r="D35" i="10"/>
  <c r="G30" i="10"/>
  <c r="F30" i="10"/>
  <c r="E30" i="10"/>
  <c r="D30" i="10"/>
  <c r="C30" i="10"/>
  <c r="G25" i="10"/>
  <c r="F25" i="10"/>
  <c r="E25" i="10"/>
  <c r="D25" i="10"/>
  <c r="C25" i="10"/>
  <c r="G20" i="10"/>
  <c r="F20" i="10"/>
  <c r="E20" i="10"/>
  <c r="D20" i="10"/>
  <c r="C20" i="10"/>
  <c r="G16" i="10"/>
  <c r="F16" i="10"/>
  <c r="E16" i="10"/>
  <c r="D16" i="10"/>
  <c r="C16" i="10"/>
  <c r="G12" i="10"/>
  <c r="F12" i="10"/>
  <c r="E12" i="10"/>
  <c r="D12" i="10"/>
  <c r="C12" i="10"/>
  <c r="G7" i="10"/>
  <c r="G10" i="10" s="1"/>
  <c r="F7" i="10"/>
  <c r="F10" i="10" s="1"/>
  <c r="E7" i="10"/>
  <c r="E10" i="10" s="1"/>
  <c r="D7" i="10"/>
  <c r="D10" i="10" s="1"/>
  <c r="C7" i="10"/>
  <c r="C10" i="10" s="1"/>
  <c r="C38" i="10" s="1"/>
  <c r="C42" i="10" s="1"/>
  <c r="C43" i="10" s="1"/>
  <c r="D133" i="12" l="1"/>
  <c r="C168" i="12"/>
  <c r="G225" i="12"/>
  <c r="F332" i="12"/>
  <c r="G332" i="12"/>
  <c r="F15" i="12"/>
  <c r="G15" i="12"/>
  <c r="C97" i="12"/>
  <c r="G182" i="12"/>
  <c r="F349" i="12"/>
  <c r="C159" i="12"/>
  <c r="D298" i="12"/>
  <c r="D248" i="12"/>
  <c r="C298" i="12"/>
  <c r="E67" i="12"/>
  <c r="E97" i="12"/>
  <c r="G125" i="12"/>
  <c r="G196" i="12"/>
  <c r="E204" i="12"/>
  <c r="F97" i="12"/>
  <c r="C196" i="12"/>
  <c r="C195" i="12" s="1"/>
  <c r="F204" i="12"/>
  <c r="C9" i="13"/>
  <c r="G97" i="12"/>
  <c r="D168" i="12"/>
  <c r="E182" i="12"/>
  <c r="C124" i="12"/>
  <c r="E15" i="12"/>
  <c r="C225" i="12"/>
  <c r="D332" i="12"/>
  <c r="E332" i="12"/>
  <c r="C89" i="12"/>
  <c r="C88" i="12" s="1"/>
  <c r="E225" i="12"/>
  <c r="C56" i="12"/>
  <c r="D182" i="12"/>
  <c r="G281" i="12"/>
  <c r="F225" i="12"/>
  <c r="G298" i="12"/>
  <c r="D42" i="10"/>
  <c r="D43" i="10" s="1"/>
  <c r="D225" i="12"/>
  <c r="D224" i="12" s="1"/>
  <c r="D15" i="12"/>
  <c r="D67" i="12"/>
  <c r="G349" i="12"/>
  <c r="F42" i="10"/>
  <c r="F43" i="10" s="1"/>
  <c r="D89" i="12"/>
  <c r="D88" i="12" s="1"/>
  <c r="G89" i="12"/>
  <c r="G88" i="12" s="1"/>
  <c r="F133" i="12"/>
  <c r="F160" i="12"/>
  <c r="F159" i="12" s="1"/>
  <c r="D196" i="12"/>
  <c r="D195" i="12" s="1"/>
  <c r="G248" i="12"/>
  <c r="G224" i="12" s="1"/>
  <c r="E248" i="12"/>
  <c r="D315" i="12"/>
  <c r="G315" i="12"/>
  <c r="E349" i="12"/>
  <c r="D16" i="13"/>
  <c r="D32" i="13" s="1"/>
  <c r="D159" i="12"/>
  <c r="E298" i="12"/>
  <c r="E42" i="10"/>
  <c r="E43" i="10" s="1"/>
  <c r="C315" i="12"/>
  <c r="C16" i="13"/>
  <c r="G42" i="10"/>
  <c r="G43" i="10" s="1"/>
  <c r="C67" i="12"/>
  <c r="E89" i="12"/>
  <c r="E88" i="12" s="1"/>
  <c r="G133" i="12"/>
  <c r="G124" i="12" s="1"/>
  <c r="G160" i="12"/>
  <c r="G159" i="12" s="1"/>
  <c r="E196" i="12"/>
  <c r="C248" i="12"/>
  <c r="F248" i="12"/>
  <c r="E281" i="12"/>
  <c r="C281" i="12"/>
  <c r="E315" i="12"/>
  <c r="C349" i="12"/>
  <c r="E16" i="13"/>
  <c r="C15" i="12"/>
  <c r="F67" i="12"/>
  <c r="F298" i="12"/>
  <c r="G67" i="12"/>
  <c r="E133" i="12"/>
  <c r="E124" i="12" s="1"/>
  <c r="E160" i="12"/>
  <c r="E159" i="12" s="1"/>
  <c r="G204" i="12"/>
  <c r="G195" i="12" s="1"/>
  <c r="G56" i="12"/>
  <c r="F89" i="12"/>
  <c r="F88" i="12" s="1"/>
  <c r="D125" i="12"/>
  <c r="D124" i="12" s="1"/>
  <c r="C182" i="12"/>
  <c r="F182" i="12"/>
  <c r="F196" i="12"/>
  <c r="F195" i="12" s="1"/>
  <c r="F281" i="12"/>
  <c r="D281" i="12"/>
  <c r="F315" i="12"/>
  <c r="D349" i="12"/>
  <c r="G16" i="13"/>
  <c r="F9" i="13"/>
  <c r="F16" i="13"/>
  <c r="E9" i="13"/>
  <c r="E32" i="13" s="1"/>
  <c r="G9" i="13"/>
  <c r="G32" i="13" s="1"/>
  <c r="E195" i="12"/>
  <c r="F124" i="12"/>
  <c r="F32" i="13" l="1"/>
  <c r="F280" i="12"/>
  <c r="F277" i="12" s="1"/>
  <c r="G280" i="12"/>
  <c r="G277" i="12" s="1"/>
  <c r="C32" i="13"/>
  <c r="D382" i="12"/>
  <c r="D39" i="13"/>
  <c r="C35" i="22" s="1"/>
  <c r="G382" i="12"/>
  <c r="G39" i="13"/>
  <c r="F35" i="22" s="1"/>
  <c r="E382" i="12"/>
  <c r="E39" i="13"/>
  <c r="D35" i="22" s="1"/>
  <c r="D280" i="12"/>
  <c r="D277" i="12" s="1"/>
  <c r="C280" i="12"/>
  <c r="C277" i="12" s="1"/>
  <c r="E280" i="12"/>
  <c r="E277" i="12" s="1"/>
  <c r="F382" i="12"/>
  <c r="F39" i="13"/>
  <c r="E35" i="22" s="1"/>
  <c r="C39" i="13"/>
  <c r="B35" i="22" s="1"/>
  <c r="C382" i="12"/>
  <c r="C381" i="12" s="1"/>
  <c r="E224" i="12"/>
  <c r="E87" i="12" s="1"/>
  <c r="E14" i="12" s="1"/>
  <c r="G68" i="10"/>
  <c r="F68" i="10"/>
  <c r="E68" i="10"/>
  <c r="D68" i="10"/>
  <c r="C68" i="10"/>
  <c r="G87" i="12"/>
  <c r="G14" i="12" s="1"/>
  <c r="D87" i="12"/>
  <c r="D14" i="12" s="1"/>
  <c r="D380" i="12" s="1"/>
  <c r="D381" i="12" s="1"/>
  <c r="D384" i="12" s="1"/>
  <c r="D385" i="12" s="1"/>
  <c r="D40" i="13" s="1"/>
  <c r="D41" i="13" s="1"/>
  <c r="F224" i="12"/>
  <c r="F87" i="12" s="1"/>
  <c r="F14" i="12" s="1"/>
  <c r="C224" i="12"/>
  <c r="C87" i="12" s="1"/>
  <c r="C14" i="12" s="1"/>
  <c r="C384" i="12" l="1"/>
  <c r="C385" i="12" s="1"/>
  <c r="G35" i="22"/>
  <c r="C36" i="22"/>
  <c r="G69" i="10"/>
  <c r="F69" i="10"/>
  <c r="E69" i="10"/>
  <c r="D69" i="10"/>
  <c r="C37" i="22" s="1"/>
  <c r="C69" i="10"/>
  <c r="C380" i="12"/>
  <c r="C40" i="13" s="1"/>
  <c r="C41" i="13" s="1"/>
  <c r="C42" i="13" s="1"/>
  <c r="D42" i="13" s="1"/>
  <c r="F380" i="12"/>
  <c r="F381" i="12" s="1"/>
  <c r="F384" i="12" s="1"/>
  <c r="F385" i="12" s="1"/>
  <c r="F40" i="13" s="1"/>
  <c r="F41" i="13" s="1"/>
  <c r="E380" i="12"/>
  <c r="E381" i="12" s="1"/>
  <c r="E384" i="12" s="1"/>
  <c r="E385" i="12" s="1"/>
  <c r="E40" i="13" s="1"/>
  <c r="E41" i="13" s="1"/>
  <c r="G380" i="12"/>
  <c r="G381" i="12" s="1"/>
  <c r="G384" i="12" s="1"/>
  <c r="G385" i="12" s="1"/>
  <c r="G40" i="13" s="1"/>
  <c r="G41" i="13" s="1"/>
  <c r="E37" i="22" l="1"/>
  <c r="F37" i="22"/>
  <c r="F36" i="22"/>
  <c r="E36" i="22"/>
  <c r="D37" i="22"/>
  <c r="B36" i="22"/>
  <c r="B37" i="22"/>
  <c r="D36" i="22"/>
  <c r="C70" i="10"/>
  <c r="B38" i="22" s="1"/>
  <c r="E42" i="13"/>
  <c r="F42" i="13" s="1"/>
  <c r="G42" i="13" s="1"/>
  <c r="G37" i="22" l="1"/>
  <c r="G39" i="22" s="1"/>
  <c r="K39" i="22" s="1"/>
  <c r="B96" i="22" s="1"/>
  <c r="D96" i="22" s="1"/>
  <c r="D70" i="10"/>
  <c r="C38" i="22" s="1"/>
  <c r="E70" i="10" l="1"/>
  <c r="D38" i="22" s="1"/>
  <c r="F70" i="10" l="1"/>
  <c r="E38" i="22" s="1"/>
  <c r="G70" i="10" l="1"/>
  <c r="F38" i="22" s="1"/>
</calcChain>
</file>

<file path=xl/sharedStrings.xml><?xml version="1.0" encoding="utf-8"?>
<sst xmlns="http://schemas.openxmlformats.org/spreadsheetml/2006/main" count="1179" uniqueCount="569">
  <si>
    <t>คำอธิบาย</t>
  </si>
  <si>
    <t>เอกสารที่เกี่ยวข้องกับการวิเคราะห์ความพร้อมด้านทรัพยากรประกอบการเสนอขอเปิดหลักสูตรใหม่</t>
  </si>
  <si>
    <t xml:space="preserve">     ส่วนงานที่ประสงค์ขอเปิดหลักสูตรใหม่ (หรือ มีการเปลี่ยนแปลงการจัดเก็บเงินจากหลักสูตรจัดเก็บเงินปกติเป็นจัดเก็บเงินพิเศษ) จะต้องดำเนินการดังต่อไปนี้</t>
  </si>
  <si>
    <t>ชื่อเอกสาร</t>
  </si>
  <si>
    <t>ชื่อชีท</t>
  </si>
  <si>
    <t>หลักสูตรที่มีการจัดเก็บเงินปกติ</t>
  </si>
  <si>
    <t>หลักสูตรที่มีการจัดเก็บเงินพิเศษ</t>
  </si>
  <si>
    <t>หมายเหตุ</t>
  </si>
  <si>
    <t xml:space="preserve">1. แบบประเมินหลักสูตรด้วยตนเองของส่วนงานเพื่อแสดงความพร้อมด้านทรัพยากรประกอบการเสนอขอเปิดหลักสูตรใหม่ </t>
  </si>
  <si>
    <t xml:space="preserve">ให้ทุกหลักสูตรจัดทำ "แบบประเมินฯ" </t>
  </si>
  <si>
    <t>2.แบบประเมินฯ (ฟอร์มเปล่า)</t>
  </si>
  <si>
    <t>P</t>
  </si>
  <si>
    <t>3.แบบประเมินฯ (ตัวอย่าง)</t>
  </si>
  <si>
    <t>สำหรับดูตัวอย่างการกรอกข้อมูล</t>
  </si>
  <si>
    <t>4.เกณฑ์</t>
  </si>
  <si>
    <t>สำหรับดูเกณฑ์การประเมินตนเอง</t>
  </si>
  <si>
    <t>2. ประมาณการรายรับ-รายจ่ายหลักสูตร (ในช่วง 5 ปีงบประมาณแรกของการเปิดหลักสูตร) ทั้งนี้ แบ่งตามประเภทการจัดเก็บเงิน ดังนี้</t>
  </si>
  <si>
    <t xml:space="preserve">ให้ทุกหลักสูตรจัดทำ "แผนการรับนิสิต" </t>
  </si>
  <si>
    <t>5.คำนวณประมาณการรายรับ</t>
  </si>
  <si>
    <t xml:space="preserve">ในส่วนของประมาณการรายรับ-รายจ่ายของหลักสูตร ให้จัดทำตามประเภทการจัดเก็บเงินของหลักสูตร ดังนี้ </t>
  </si>
  <si>
    <t>6.รายรับ-รายจ่าย-ปกติ (1)</t>
  </si>
  <si>
    <t>7.รายได้(แผ่นดิน) (ถ้ามี)</t>
  </si>
  <si>
    <t>8.รายจ่าย-เก็บพิเศษ (2)</t>
  </si>
  <si>
    <t>กรณีหลักสูตรที่มีการจัดเก็บเงินพิเศษ ขอให้หลักสูตรแนบเอกสารมาด้วยอีก 2 อย่าง คือ 
1) ร่างประกาศจัดเก็บและเบิกค่าใช้จ่ายของหลักสูตร 
2) หลักการ เหตุผล และความจำเป็นในการขออนุมัติอัตราจัดเก็บพิเศษดังกล่าว (เขียนอธิบาย)</t>
  </si>
  <si>
    <t>9.รายรับ-เก็บพิเศษ (3)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</si>
  <si>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ทั้งนี้ กรณีประมาณการรายจ่ายสูงกว่าประมาณการรายรับ กรุณาทำเอกสารชี้แจง ให้เหตุผลเพิ่มเติมถึงความจำเป็นว่าเพราะเหตุใดจึงต้องผลิตบัณฑิตในสาขาวิชานี้ (เช่น เป็นความจำเป็นเร่งด่วนของประเทศเพื่อรองรับการพัฒนาประเทศด้านใด ฯลฯ) และจะนำงบประมาณจากส่วนใดมารองรับหรือทดแทนส่วนต่างนั้น</t>
    </r>
  </si>
  <si>
    <t>3. เอกสารแสดงความยินยอมให้ใช้สถานที่จากเจ้าของสถานที่ (เสนอหัวหน้าส่วนงานลงนาม)</t>
  </si>
  <si>
    <t xml:space="preserve">ให้ทุกหลักสูตรจัดทำ "แบบยินยอมให้ใช้สถานที่" </t>
  </si>
  <si>
    <t>10.ยินยอมใช้สถานที่</t>
  </si>
  <si>
    <t>กรณีที่เป็นหลักสูตรสหสาขาวิชา และมีความจำเป็นต้องใช้สถานที่จัดการเรียนการสอนในความรับผิดชอบของส่วนงาน/ หน่วยงานใด ให้ระบุวัน/เดือน/ปี ที่ได้รับการยินยอมจากส่วนงาน/ หน่วยงานเจ้าของสถานที่ให้ใช้สถานที่นั้นๆ ได้ หรืออาจแนบบันทึกข้อความที่แสดงความยินยอมให้ใช้สถานที่เพื่อการจัดการเรียนการสอนของหลักสูตรประกอบก็ได้</t>
  </si>
  <si>
    <t>โปรดส่งเอกสารดังกล่าวมายัง สำนักบริหารแผนและการงบประมาณ อาคารจามจุรี 5 ชั้น 7</t>
  </si>
  <si>
    <t>ส่วนงานไม่ต้องกรอก</t>
  </si>
  <si>
    <t xml:space="preserve"> แบบประเมินหลักสูตรด้วยตนเองของส่วนงานเพื่อแสดงความพร้อมด้านทรัพยากร
ประกอบการเสนอขอเปิดหลักสูตรใหม่</t>
  </si>
  <si>
    <t>(ไฟล์ผูกสูตรไว้)</t>
  </si>
  <si>
    <t>ส่วนที่ 1 ความพร้อมด้านบุคลากร</t>
  </si>
  <si>
    <t>È</t>
  </si>
  <si>
    <t>ประเภทบุคลากร</t>
  </si>
  <si>
    <t>จำนวนที่พร้อมปฏิบัติการในหลักสูตร (ในปัจจุบัน) (คน)</t>
  </si>
  <si>
    <r>
      <t xml:space="preserve">จำนวนที่ต้องการเพิ่มในช่วง 5 ปีแรก
ของการเปิดหลักสูตร (คน)
</t>
    </r>
    <r>
      <rPr>
        <b/>
        <u/>
        <sz val="12"/>
        <color theme="1"/>
        <rFont val="TH SarabunPSK"/>
        <family val="2"/>
      </rPr>
      <t>เลือกอย่างใดอย่างหนึ่ง</t>
    </r>
  </si>
  <si>
    <r>
      <t xml:space="preserve">จำนวนบุคลากรที่ต้องการเพิ่ม
คิดเป็นร้อยละ
</t>
    </r>
    <r>
      <rPr>
        <b/>
        <u/>
        <sz val="14"/>
        <color theme="1"/>
        <rFont val="TH SarabunPSK"/>
        <family val="2"/>
      </rPr>
      <t>(ไม่นับรวมกรณีขอเพื่อทดแทนผู้เกษียณโดยใช้กรอบอัตราเดิม)</t>
    </r>
  </si>
  <si>
    <r>
      <t>คะแนนสรุปการประเมินตนเองตามเกณฑ์</t>
    </r>
    <r>
      <rPr>
        <b/>
        <u/>
        <sz val="14"/>
        <color theme="1"/>
        <rFont val="TH SarabunPSK"/>
        <family val="2"/>
      </rPr>
      <t>ด้านบุคลากร</t>
    </r>
  </si>
  <si>
    <t>เพื่อทดแทนผู้เกษียณ (ใช้กรอบอัตราเดิม)</t>
  </si>
  <si>
    <t>ขอกรอบอัตราเพิ่มจากมหาวิทยาลัย</t>
  </si>
  <si>
    <t>การจ้างด้วยรูปแบบอื่น (ไม่ขอกรอบ)</t>
  </si>
  <si>
    <t>จำนวนบุคลากรสายวิชาการ 
(จำนวนอาจารย์ประจำหลักสูตร)</t>
  </si>
  <si>
    <t>จำนวนบุคลากรสายปฏิบัติการ</t>
  </si>
  <si>
    <t>รวมทั้งหมด</t>
  </si>
  <si>
    <t>ส่วนที่ 2 ความพร้อมด้านทุนสำหรับนิสิตในหลักสูตร (นับรวมทุกประเภททุน)</t>
  </si>
  <si>
    <t>ประมาณการแผนการจัดสรรทุนในรอบ 5 ปีการศึกษา ที่คาดว่าจะสามารถจัดสรรให้กับนิสิตที่เข้าศึกษาในหลักสูตร</t>
  </si>
  <si>
    <t>จำนวนนิสิตที่รับเข้าศึกษาในแต่ละปี (โปรดระบุ) ---------------------------------------------------------&gt;</t>
  </si>
  <si>
    <t>ประเภททุน</t>
  </si>
  <si>
    <t>จำนวนทุน (ทุน)</t>
  </si>
  <si>
    <t>จำนวนเงินต่อทุน (บาท)</t>
  </si>
  <si>
    <t>จำนวนทุน x จำนวนเงิน</t>
  </si>
  <si>
    <r>
      <t>คะแนนสรุปการประเมินตนเองตามเกณฑ์</t>
    </r>
    <r>
      <rPr>
        <b/>
        <u/>
        <sz val="14"/>
        <color theme="1"/>
        <rFont val="TH SarabunPSK"/>
        <family val="2"/>
      </rPr>
      <t>ด้านทุน (ค่าเฉลี่ยจากเกณฑ์ย่อย)</t>
    </r>
  </si>
  <si>
    <r>
      <t>2.1 ความสามารถในการจัดสรรทุนจาก</t>
    </r>
    <r>
      <rPr>
        <b/>
        <u/>
        <sz val="16"/>
        <color theme="0"/>
        <rFont val="TH SarabunPSK"/>
        <family val="2"/>
      </rPr>
      <t>แหล่งทุนภายใน</t>
    </r>
    <r>
      <rPr>
        <b/>
        <sz val="16"/>
        <color theme="0"/>
        <rFont val="TH SarabunPSK"/>
        <family val="2"/>
      </rPr>
      <t xml:space="preserve"> (ของหลักสูตร หรือ คณะ/วิทยาลัย/สถาบัน)</t>
    </r>
  </si>
  <si>
    <t>ทุนอุดหนุนการศึกษา</t>
  </si>
  <si>
    <t>ทุนอุดหนุนการวิจัย</t>
  </si>
  <si>
    <t>ทุนอื่นๆ (โปรดระบุชื่อทุน)</t>
  </si>
  <si>
    <r>
      <rPr>
        <b/>
        <sz val="16"/>
        <color theme="1"/>
        <rFont val="TH SarabunPSK"/>
        <family val="2"/>
      </rPr>
      <t>ร้อยละความสามารถในการจัดสรรทุนที่ได้จาก</t>
    </r>
    <r>
      <rPr>
        <b/>
        <u/>
        <sz val="16"/>
        <color theme="1"/>
        <rFont val="TH SarabunPSK"/>
        <family val="2"/>
      </rPr>
      <t>แหล่งทุนภายใน</t>
    </r>
    <r>
      <rPr>
        <b/>
        <sz val="16"/>
        <color theme="1"/>
        <rFont val="TH SarabunPSK"/>
        <family val="2"/>
      </rPr>
      <t xml:space="preserve"> (เมื่อพิจารณาจาก</t>
    </r>
    <r>
      <rPr>
        <b/>
        <u/>
        <sz val="16"/>
        <color theme="1"/>
        <rFont val="TH SarabunPSK"/>
        <family val="2"/>
      </rPr>
      <t>จำนวนเงิน</t>
    </r>
    <r>
      <rPr>
        <b/>
        <sz val="16"/>
        <color theme="1"/>
        <rFont val="TH SarabunPSK"/>
        <family val="2"/>
      </rPr>
      <t>) คิดเป็น -&gt;</t>
    </r>
  </si>
  <si>
    <r>
      <t>2.2 ความสามารถในการจัดสรรทุนจาก</t>
    </r>
    <r>
      <rPr>
        <b/>
        <u/>
        <sz val="16"/>
        <color theme="0"/>
        <rFont val="TH SarabunPSK"/>
        <family val="2"/>
      </rPr>
      <t>แหล่งทุนภายนอก</t>
    </r>
  </si>
  <si>
    <r>
      <rPr>
        <b/>
        <sz val="16"/>
        <color theme="1"/>
        <rFont val="TH SarabunPSK"/>
        <family val="2"/>
      </rPr>
      <t>ร้อยละความสามารถในการจัดสรรทุนที่ได้จาก</t>
    </r>
    <r>
      <rPr>
        <b/>
        <u/>
        <sz val="16"/>
        <color theme="1"/>
        <rFont val="TH SarabunPSK"/>
        <family val="2"/>
      </rPr>
      <t>แหล่งทุนภายนอก</t>
    </r>
    <r>
      <rPr>
        <b/>
        <sz val="16"/>
        <color theme="1"/>
        <rFont val="TH SarabunPSK"/>
        <family val="2"/>
      </rPr>
      <t xml:space="preserve"> (เมื่อพิจารณาจาก</t>
    </r>
    <r>
      <rPr>
        <b/>
        <u/>
        <sz val="16"/>
        <color theme="1"/>
        <rFont val="TH SarabunPSK"/>
        <family val="2"/>
      </rPr>
      <t>จำนวนเงิน</t>
    </r>
    <r>
      <rPr>
        <b/>
        <sz val="16"/>
        <color theme="1"/>
        <rFont val="TH SarabunPSK"/>
        <family val="2"/>
      </rPr>
      <t>) คิดเป็น -&gt;</t>
    </r>
  </si>
  <si>
    <t>รวมทั้งหมด (นับรวมทุกประเภททุน)</t>
  </si>
  <si>
    <t>สรุปร้อยละความสามารถในการจัดสรรทุนที่ได้จาก "แหล่งทุนภายใน" ต่อ "แหล่งทุนภายนอก" (พิจารณาจากจำนวนเงิน) ----------------------------------------------------------------&gt;</t>
  </si>
  <si>
    <t>คิดเป็นคะแนน</t>
  </si>
  <si>
    <t>=I26</t>
  </si>
  <si>
    <t xml:space="preserve">(สูตรคำนวณ) สามารถคำนวณเป็นสัดส่วนการให้ทุนนิสิตในหลักสูตร (ต่อปี) คิดเป็นร้อยละ </t>
  </si>
  <si>
    <t>=I27</t>
  </si>
  <si>
    <r>
      <rPr>
        <b/>
        <u/>
        <sz val="16"/>
        <color rgb="FFFF0000"/>
        <rFont val="TH SarabunPSK"/>
        <family val="2"/>
      </rPr>
      <t>หมายเหตุ</t>
    </r>
    <r>
      <rPr>
        <b/>
        <sz val="16"/>
        <color rgb="FFFF0000"/>
        <rFont val="TH SarabunPSK"/>
        <family val="2"/>
      </rPr>
      <t xml:space="preserve"> ถ้าไม่มีทุนให้กับนิสิต หรือได้คะแนนสรุปการประเมินตนเองเกณฑ์ด้านทุน #DIV/0! เท่ากับ ไม่ได้คะแนนด้านนี้ (ได้คะแนนเป็น 0) ให้ไปกรอกเลข 0 ที่เซลล์ B96</t>
    </r>
  </si>
  <si>
    <t>ส่วนที่ 3 ความพร้อมด้านงบประมาณ</t>
  </si>
  <si>
    <r>
      <t xml:space="preserve">นำข้อมูลมาจากตารางที่ 3 เปรียบเทียบประมาณการรายรับ-รายจ่ายของหลักสูตร </t>
    </r>
    <r>
      <rPr>
        <u/>
        <sz val="16"/>
        <color rgb="FFFF0000"/>
        <rFont val="TH SarabunPSK"/>
        <family val="2"/>
      </rPr>
      <t>*** ตารางนี้ Link สูตร</t>
    </r>
  </si>
  <si>
    <t>(กรณีขอเปิดในปีการศึกษาใด การนับปีงบประมาณเริ่มต้นขอให้บวกเพิ่มอีก 1 ปี)</t>
  </si>
  <si>
    <t>รายการ</t>
  </si>
  <si>
    <r>
      <t xml:space="preserve">ปีงบประมาณ 
</t>
    </r>
    <r>
      <rPr>
        <b/>
        <sz val="16"/>
        <color rgb="FFFF3399"/>
        <rFont val="TH SarabunPSK"/>
        <family val="2"/>
      </rPr>
      <t>(เริ่มจากปีงบประมาณที่ขอเปิดหลักสูตร)</t>
    </r>
    <r>
      <rPr>
        <b/>
        <sz val="16"/>
        <color theme="1"/>
        <rFont val="TH SarabunPSK"/>
        <family val="2"/>
      </rPr>
      <t xml:space="preserve">
</t>
    </r>
  </si>
  <si>
    <t xml:space="preserve">ผลต่างประมาณการรายรับกับประมาณการรายจ่าย เมื่อเทียบกับประมาณการรายรับ (5 ปี) </t>
  </si>
  <si>
    <r>
      <t>คะแนนสรุปการประเมินตนเองตามเกณฑ์</t>
    </r>
    <r>
      <rPr>
        <b/>
        <u/>
        <sz val="14"/>
        <color theme="1"/>
        <rFont val="TH SarabunPSK"/>
        <family val="2"/>
      </rPr>
      <t>ด้านงบประมาณ</t>
    </r>
  </si>
  <si>
    <t>25...</t>
  </si>
  <si>
    <t xml:space="preserve">ประมาณการรายรับ </t>
  </si>
  <si>
    <t>ประมาณการรายจ่าย</t>
  </si>
  <si>
    <t>ผลต่างประมาณการรายรับ - รายจ่าย</t>
  </si>
  <si>
    <t>ผลต่างสะสม</t>
  </si>
  <si>
    <t>% ผลต่างประมาณการรายจ่ายเมื่อเปรียบเทียบกับประมาณการรายรับ (5 ปีงบประมาณ) ----------------------------&gt;</t>
  </si>
  <si>
    <t>ส่วนที่ 4 ความพร้อมด้านเทคโนโลยีสารสนเทศ</t>
  </si>
  <si>
    <t xml:space="preserve">หลักสูตรต้องประเมินความพร้อมด้านเทคโนโลยีสารสนเทศ อาทิ เครื่องคอมพิวเตอร์ ซอฟท์แวร์ หรืออุปกรณ์ไอทีอื่นใดที่เกี่ยวข้องกับการเรียนการสอน </t>
  </si>
  <si>
    <t>การวิจัย สำหรับนิสิตในหลักสูตร คณาจารย์ และเจ้าหน้าที่ นอกจากนี้ ยังรวมถึงระบบสนับสนุนอื่นๆ อาทิ ระบบ e-learning ระบบการเรียนการสอน</t>
  </si>
  <si>
    <t>ทางไกล การสอบและการประเมินผลการเรียนทางไกล และการจัดการเรียนการสอนออนไลน์ เช่น CourseVille เป็นต้น</t>
  </si>
  <si>
    <t>ทั้งนี้ ความพร้อมด้านนี้นับรวมทรัพยากรจากทั้งความพร้อมของหลักสูตรเอง ของส่วนงาน (คณะ) ผู้รับผิดชอบหลักสูตร หรือในระดับมหาวิทยาลัยก็ได้</t>
  </si>
  <si>
    <t>โปรดระบุคะแนนที่ท่านได้ในแต่ละรายการโดย "เพียงพอ" (1 คะแนน) "ต้องจัดหาเพิ่มเติม" (0.5 คะแนน) หรือ "ไม่มีอุปกรณ์" (0 คะแนน)</t>
  </si>
  <si>
    <t>3.1 ความพร้อมของอุปกรณ์/เครื่องมือทางเทคโนโลยีสารสนเทศ</t>
  </si>
  <si>
    <r>
      <t xml:space="preserve">อุปกรณ์หรือเครื่องมือทางด้านเทคโนโลยีสารสนเทศที่จำเป็นต้องใช้เพียงพอ พร้อมใช้งาน และมีความทันสมัย (เหมาะสมตามสาระวิชา) </t>
    </r>
    <r>
      <rPr>
        <i/>
        <sz val="16"/>
        <color theme="1"/>
        <rFont val="TH SarabunPSK"/>
        <family val="2"/>
      </rPr>
      <t>(ทั้งนี้ อุปกรณ์</t>
    </r>
  </si>
  <si>
    <t>ที่ต้องใช้งาน เช่น เครื่องคอมพิวเตอร์ PC / Notebook / Tablet อุปกรณ์มือถือ หรือ อุปกรณ์สำหรับ VDO Conference ที่เป็นฮาร์ดแวร์)</t>
  </si>
  <si>
    <t xml:space="preserve">ความเพียงพอของอุปกรณ์ </t>
  </si>
  <si>
    <r>
      <t xml:space="preserve">เพียงพอ
</t>
    </r>
    <r>
      <rPr>
        <b/>
        <sz val="16"/>
        <color rgb="FFFF0000"/>
        <rFont val="TH SarabunPSK"/>
        <family val="2"/>
      </rPr>
      <t>(1 คะแนน)</t>
    </r>
    <r>
      <rPr>
        <b/>
        <sz val="16"/>
        <color theme="1"/>
        <rFont val="TH SarabunPSK"/>
        <family val="2"/>
      </rPr>
      <t xml:space="preserve">
</t>
    </r>
  </si>
  <si>
    <r>
      <t xml:space="preserve">มีแต่ยังไม่เพียงพอ
ต้องจัดหาเพิ่มเติม
</t>
    </r>
    <r>
      <rPr>
        <b/>
        <sz val="16"/>
        <color rgb="FFFF0000"/>
        <rFont val="TH SarabunPSK"/>
        <family val="2"/>
      </rPr>
      <t>(0.5 คะแนน)</t>
    </r>
  </si>
  <si>
    <r>
      <t xml:space="preserve">ไม่มีอุปกรณ์
</t>
    </r>
    <r>
      <rPr>
        <b/>
        <sz val="16"/>
        <color rgb="FFFF0000"/>
        <rFont val="TH SarabunPSK"/>
        <family val="2"/>
      </rPr>
      <t>(0 คะแนน)</t>
    </r>
  </si>
  <si>
    <r>
      <t>คะแนนสรุปการประเมินตนเองตามเกณฑ์</t>
    </r>
    <r>
      <rPr>
        <b/>
        <u/>
        <sz val="14"/>
        <color theme="1"/>
        <rFont val="TH SarabunPSK"/>
        <family val="2"/>
      </rPr>
      <t>ด้านเทคโนโลยีสารสนเทศ</t>
    </r>
  </si>
  <si>
    <t>- การเรียนการสอนปกติ</t>
  </si>
  <si>
    <t>- การเรียนการสอนเสริมการศึกษาเพิ่มเติมด้วยตนเอง</t>
  </si>
  <si>
    <t>- การเรียนการสอนแบบออนไลน์</t>
  </si>
  <si>
    <t>- การสอบการประเมินผลการเรียนแบบออนไลน์</t>
  </si>
  <si>
    <t>ความพร้อมใช้งานและคุณภาพของอุปกรณ์</t>
  </si>
  <si>
    <r>
      <t xml:space="preserve">พร้อมใช้งานมีคุณภาพและทันสมัยเหมาะสมกับสาระวิชา
</t>
    </r>
    <r>
      <rPr>
        <b/>
        <sz val="16"/>
        <color rgb="FFFF0000"/>
        <rFont val="TH SarabunPSK"/>
        <family val="2"/>
      </rPr>
      <t>(1 คะแนน)</t>
    </r>
    <r>
      <rPr>
        <b/>
        <sz val="16"/>
        <color theme="1"/>
        <rFont val="TH SarabunPSK"/>
        <family val="2"/>
      </rPr>
      <t xml:space="preserve">
</t>
    </r>
  </si>
  <si>
    <r>
      <t xml:space="preserve">ต้องซ่อมแซมหรือจัดหาทดแทนบางส่วน
</t>
    </r>
    <r>
      <rPr>
        <b/>
        <sz val="16"/>
        <color rgb="FFFF0000"/>
        <rFont val="TH SarabunPSK"/>
        <family val="2"/>
      </rPr>
      <t>(0.5 คะแนน)</t>
    </r>
  </si>
  <si>
    <r>
      <t xml:space="preserve">ต้องจัดหาทดแทนทั้งหมด
</t>
    </r>
    <r>
      <rPr>
        <b/>
        <sz val="16"/>
        <color rgb="FFFF0000"/>
        <rFont val="TH SarabunPSK"/>
        <family val="2"/>
      </rPr>
      <t>(0 คะแนน)</t>
    </r>
  </si>
  <si>
    <t xml:space="preserve">3.2 ความพร้อมของซอฟท์แวร์ </t>
  </si>
  <si>
    <t xml:space="preserve">มีซอฟท์แวร์ที่จำเป็นสำหรับการเรียนการสอนการวิจัย หรือมี ระบบงาน ระบบรอบข้างที่เกี่ยวข้อง อาทิ ระบบการเรียนการสอนทางไกล (e-learning) ระบบ </t>
  </si>
  <si>
    <t>การสอบและการประเมินผลการเรียนทางไกล เป็นต้น โดยมีจำนวนซอฟท์แวร์หรือจำนวนลิขสิทธิ์ (license) เพียงพอสำหรับการใช้งาน มีความทันสมัย</t>
  </si>
  <si>
    <t xml:space="preserve">เหมาะสมตามสาระวิชา (ซอฟท์แวร์ คือ โปรแกรม/ระบบ ที่ต้องใช้งาน เช่น โปรแกรมที่ใช้ในการเรียนการสอน (เฉพาะของหลักสูตร) </t>
  </si>
  <si>
    <t>โปรแกรม VDO Conference เป็นต้น)</t>
  </si>
  <si>
    <t>ความเพียงพอของซอฟท์แวร์</t>
  </si>
  <si>
    <r>
      <t xml:space="preserve">ไม่มี
</t>
    </r>
    <r>
      <rPr>
        <b/>
        <sz val="16"/>
        <color rgb="FFFF0000"/>
        <rFont val="TH SarabunPSK"/>
        <family val="2"/>
      </rPr>
      <t>(0 คะแนน)</t>
    </r>
  </si>
  <si>
    <t>ความพร้อมใช้งานและความทันสมัยของซอฟท์แวร์</t>
  </si>
  <si>
    <r>
      <t xml:space="preserve">มีความทันสมัยเหมาะสมกับสาระวิชา
</t>
    </r>
    <r>
      <rPr>
        <b/>
        <sz val="16"/>
        <color rgb="FFFF0000"/>
        <rFont val="TH SarabunPSK"/>
        <family val="2"/>
      </rPr>
      <t>(1 คะแนน)</t>
    </r>
    <r>
      <rPr>
        <b/>
        <sz val="16"/>
        <color theme="1"/>
        <rFont val="TH SarabunPSK"/>
        <family val="2"/>
      </rPr>
      <t xml:space="preserve">
</t>
    </r>
  </si>
  <si>
    <r>
      <t xml:space="preserve">ต้องปรับปรุง(upgrade)
บางส่วน
</t>
    </r>
    <r>
      <rPr>
        <b/>
        <sz val="16"/>
        <color rgb="FFFF0000"/>
        <rFont val="TH SarabunPSK"/>
        <family val="2"/>
      </rPr>
      <t>(0.5 คะแนน)</t>
    </r>
  </si>
  <si>
    <r>
      <t xml:space="preserve">ต้องปรับปรุง(upgrade)
ทั้งหมดหรือจัดหาทดแทนทั้งหมด
</t>
    </r>
    <r>
      <rPr>
        <b/>
        <sz val="16"/>
        <color rgb="FFFF0000"/>
        <rFont val="TH SarabunPSK"/>
        <family val="2"/>
      </rPr>
      <t>(0 คะแนน)</t>
    </r>
  </si>
  <si>
    <t>3.3 ความพร้อมของบุคลากรที่ดูแลด้านเทคโนโลยีสารสนเทศ</t>
  </si>
  <si>
    <t>มีบุคลากรที่มีทักษะในการดำเนินงานด้านเทคโนโลยีสารสนเทศ อาทิ การสนับสนุนด้านเทคนิคและการแก้ไขปัญหา ทั้งด้านการเรียนการสอนการวิจัย</t>
  </si>
  <si>
    <t>และการดำเนินงานของหลักสูตรอย่างเพียงพอ</t>
  </si>
  <si>
    <t>ความพร้อมของบุคลากรที่ดูและด้านเทคโนโลยีสารสนเทศ</t>
  </si>
  <si>
    <r>
      <t xml:space="preserve">มีบุคลากรเพียงพอ
</t>
    </r>
    <r>
      <rPr>
        <b/>
        <sz val="16"/>
        <color rgb="FFFF0000"/>
        <rFont val="TH SarabunPSK"/>
        <family val="2"/>
      </rPr>
      <t>(1 คะแนน)</t>
    </r>
    <r>
      <rPr>
        <b/>
        <sz val="16"/>
        <color theme="1"/>
        <rFont val="TH SarabunPSK"/>
        <family val="2"/>
      </rPr>
      <t xml:space="preserve">
</t>
    </r>
  </si>
  <si>
    <r>
      <t xml:space="preserve">ไม่มีบุคลากรเพียงพอ ต้อง upskill/reskill
</t>
    </r>
    <r>
      <rPr>
        <b/>
        <sz val="16"/>
        <color rgb="FFFF0000"/>
        <rFont val="TH SarabunPSK"/>
        <family val="2"/>
      </rPr>
      <t>(0.5 คะแนน)</t>
    </r>
  </si>
  <si>
    <r>
      <t xml:space="preserve">ไม่มีบุคลากร
</t>
    </r>
    <r>
      <rPr>
        <b/>
        <sz val="16"/>
        <color rgb="FFFF0000"/>
        <rFont val="TH SarabunPSK"/>
        <family val="2"/>
      </rPr>
      <t>(0 คะแนน)</t>
    </r>
  </si>
  <si>
    <t>- ความพร้อมของบุคลากรที่ดูและด้านเทคโนโลยีสารสนเทศ</t>
  </si>
  <si>
    <t>รวมคะแนนความพร้อมด้านเทคโนโลยีสารสนเทศ คิดเป็นร้อยละ --------------------------------------------&gt;</t>
  </si>
  <si>
    <r>
      <t>ส่วนที่ 5 ความพร้อมด้านกายภาพ</t>
    </r>
    <r>
      <rPr>
        <sz val="16"/>
        <color theme="1"/>
        <rFont val="TH SarabunPSK"/>
        <family val="2"/>
      </rPr>
      <t xml:space="preserve"> (กรณีการจัดการเรียนการสอนปกติ)</t>
    </r>
  </si>
  <si>
    <t>ความพร้อมด้านกายภาพ (สถานที่)</t>
  </si>
  <si>
    <t>ความจำเป็นต้องใช้สถานที่เพื่อจัดการเรียนการสอน</t>
  </si>
  <si>
    <r>
      <rPr>
        <b/>
        <u/>
        <sz val="16"/>
        <color theme="1"/>
        <rFont val="TH SarabunPSK"/>
        <family val="2"/>
      </rPr>
      <t>กรณีตอบว่าจำเป็น (ให้วิเคราะห์ความพร้อมด้านสถานที่ดังต่อไปนี้)</t>
    </r>
    <r>
      <rPr>
        <b/>
        <sz val="16"/>
        <color theme="1"/>
        <rFont val="TH SarabunPSK"/>
        <family val="2"/>
      </rPr>
      <t xml:space="preserve"> แต่หากระบุว่าไม่จำเป็น ไม่ต้องระบุคะแนนในส่วนนี้</t>
    </r>
  </si>
  <si>
    <r>
      <t>คะแนนสรุปการประเมินตนเองตามเกณฑ์</t>
    </r>
    <r>
      <rPr>
        <b/>
        <u/>
        <sz val="14"/>
        <color theme="1"/>
        <rFont val="TH SarabunPSK"/>
        <family val="2"/>
      </rPr>
      <t>ด้านกายภาพ</t>
    </r>
  </si>
  <si>
    <r>
      <t xml:space="preserve">จำเป็น
</t>
    </r>
    <r>
      <rPr>
        <b/>
        <sz val="16"/>
        <color rgb="FFFF0000"/>
        <rFont val="TH SarabunPSK"/>
        <family val="2"/>
      </rPr>
      <t>(ใส่ 1)</t>
    </r>
  </si>
  <si>
    <r>
      <t xml:space="preserve">ไม่จำเป็น
</t>
    </r>
    <r>
      <rPr>
        <b/>
        <sz val="16"/>
        <color rgb="FFFF0000"/>
        <rFont val="TH SarabunPSK"/>
        <family val="2"/>
      </rPr>
      <t>(ใส่ 0)</t>
    </r>
  </si>
  <si>
    <r>
      <t xml:space="preserve">มีเพียงพอ
</t>
    </r>
    <r>
      <rPr>
        <b/>
        <sz val="16"/>
        <color rgb="FFFF0000"/>
        <rFont val="TH SarabunPSK"/>
        <family val="2"/>
      </rPr>
      <t>(1 คะแนน)</t>
    </r>
  </si>
  <si>
    <r>
      <t xml:space="preserve">มีแต่ยังไม่เพียงพอ 
ต้องวางแผนการปรับปรุง 
</t>
    </r>
    <r>
      <rPr>
        <b/>
        <sz val="16"/>
        <color rgb="FFFF0000"/>
        <rFont val="TH SarabunPSK"/>
        <family val="2"/>
      </rPr>
      <t>(0.5 คะแนน)</t>
    </r>
  </si>
  <si>
    <t xml:space="preserve">1) ห้องเรียน </t>
  </si>
  <si>
    <t xml:space="preserve">2) ห้องปฏิบัติการ </t>
  </si>
  <si>
    <t>3) ห้องบรรยายขนาดใหญ่</t>
  </si>
  <si>
    <r>
      <t>4) พื้นที่หรือห้องทำงานสำหรับ</t>
    </r>
    <r>
      <rPr>
        <u/>
        <sz val="15"/>
        <rFont val="TH SarabunPSK"/>
        <family val="2"/>
      </rPr>
      <t>อาจารย์</t>
    </r>
    <r>
      <rPr>
        <sz val="15"/>
        <rFont val="TH SarabunPSK"/>
        <family val="2"/>
      </rPr>
      <t>ประจำหลักสูตร</t>
    </r>
  </si>
  <si>
    <r>
      <t>5) พื้นที่หรือห้องทำงานสำหรับ</t>
    </r>
    <r>
      <rPr>
        <u/>
        <sz val="15"/>
        <rFont val="TH SarabunPSK"/>
        <family val="2"/>
      </rPr>
      <t>เจ้าหน้าที่</t>
    </r>
    <r>
      <rPr>
        <sz val="15"/>
        <rFont val="TH SarabunPSK"/>
        <family val="2"/>
      </rPr>
      <t>ประจำหลักสูตร</t>
    </r>
  </si>
  <si>
    <t>รวมคะแนนความพร้อมด้านกายภาพ (สถานที่) คิดเป็นร้อยละ -----------------------------------------------&gt;</t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</si>
  <si>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หากระบุว่าไม่จำเป็น ไม่ต้องนับคะแนน</t>
    </r>
  </si>
  <si>
    <t>ทั้งนี้ เกณฑ์การประเมินได้มีการถ่วงค่าน้ำหนักของความพร้อมแต่ละด้านโดยให้ % ต่างกันดังนี้</t>
  </si>
  <si>
    <t xml:space="preserve">ความพร้อมด้าน </t>
  </si>
  <si>
    <t>คะแนนการประเมินตนเอง</t>
  </si>
  <si>
    <t>ค่าถ่วงน้ำหนัก (คะแนนเต็ม)</t>
  </si>
  <si>
    <t>คะแนนประเมินตนเอง (ปรับค่า)</t>
  </si>
  <si>
    <t>1. ความพร้อมด้านบุคลากร</t>
  </si>
  <si>
    <t>2. ความพร้อมด้านทุนสำหรับนิสิตในหลักสูตร</t>
  </si>
  <si>
    <t>3. ความพร้อมด้านงบประมาณ</t>
  </si>
  <si>
    <t>4. ความพร้อมด้านเทคโนโลยีสารสนเทศ</t>
  </si>
  <si>
    <t>5. ความพร้อมด้านกายภาพ</t>
  </si>
  <si>
    <t>รวม</t>
  </si>
  <si>
    <t>ตัวอย่าง</t>
  </si>
  <si>
    <t xml:space="preserve"> แบบประเมินหลักสูตรด้วยตนเองของส่วนงานเพื่อแสดงความพร้อมด้านทรัพยากร
ประกอบการเสนอขอเปิดหลักสูตรใหม่ </t>
  </si>
  <si>
    <t>ประมาณการแผนการจัดสรรทุนที่คาดว่าจะสามารถจัดสรรให้กับนิสิตที่เข้าศึกษาในหลักสูตร</t>
  </si>
  <si>
    <t>จำนวนนิสิตที่รับเข้าศึกษาในแต่ละปี (โปรดระบุ) -----------------------------------------------------------------&gt;</t>
  </si>
  <si>
    <r>
      <rPr>
        <sz val="16"/>
        <color rgb="FF0070C0"/>
        <rFont val="TH SarabunPSK"/>
        <family val="2"/>
      </rPr>
      <t xml:space="preserve">ทุนอื่นๆ (โปรดระบุชื่อทุน) </t>
    </r>
    <r>
      <rPr>
        <sz val="16"/>
        <rFont val="TH SarabunPSK"/>
        <family val="2"/>
      </rPr>
      <t xml:space="preserve">
ทุนสนับสนุนจากบริษัทที่นิสิตไปฝึกงาน</t>
    </r>
  </si>
  <si>
    <t>สรุปร้อยละความสามารถในการจัดสรรทุนที่ได้จาก "แหล่งทุนภายใน" ต่อ "แหล่งทุนภายนอก" (พิจารณาจากจำนวนเงิน) ---------------------------------------------------------------------------------------------&gt;</t>
  </si>
  <si>
    <r>
      <rPr>
        <u/>
        <sz val="16"/>
        <color rgb="FFFF0000"/>
        <rFont val="TH SarabunPSK"/>
        <family val="2"/>
      </rPr>
      <t>หมายเหตุ</t>
    </r>
    <r>
      <rPr>
        <sz val="16"/>
        <color rgb="FFFF0000"/>
        <rFont val="TH SarabunPSK"/>
        <family val="2"/>
      </rPr>
      <t xml:space="preserve"> ถ้าไม่มีทุนให้กับนิสิต หรือได้คะแนนสรุปการประเมินตนเองเกณฑ์ด้านทุน #DIV/0! เท่ากับ ไม่ได้คะแนนด้านนี้ (ได้คะแนนเป็น 0)</t>
    </r>
  </si>
  <si>
    <t>% ผลต่างประมาณการรายจ่ายเมื่อเปรียบเทียบกับประมาณการรายรับ (5 ปีงบประมาณ) ------------------------------&gt;</t>
  </si>
  <si>
    <t>เกณฑ์การประเมิน แบบประเมินหลักสูตรด้วยตนเองของส่วนงานเพื่อแสดงความพร้อมด้านทรัพยากรประกอบการเสนอขอเปิดหลักสูตรใหม่</t>
  </si>
  <si>
    <t>ด้านที่</t>
  </si>
  <si>
    <t>ความพร้อมของหลักสูตรที่กำลังจะขอดำเนินการเปิด</t>
  </si>
  <si>
    <t>น้ำหนัก</t>
  </si>
  <si>
    <t>เกณฑ์ข้อย่อย (ถ้ามี)</t>
  </si>
  <si>
    <t>เกณฑ์การประเมิน (คะแนน)</t>
  </si>
  <si>
    <t>1 คะแนน</t>
  </si>
  <si>
    <t>2 คะแนน</t>
  </si>
  <si>
    <t>3 คะแนน</t>
  </si>
  <si>
    <t>4 คะแนน</t>
  </si>
  <si>
    <t>5 คะแนน</t>
  </si>
  <si>
    <r>
      <t xml:space="preserve">ความพร้อมด้านบุคลากร 
</t>
    </r>
    <r>
      <rPr>
        <b/>
        <sz val="16"/>
        <color theme="1"/>
        <rFont val="TH SarabunPSK"/>
        <family val="2"/>
      </rPr>
      <t>เกณฑ์</t>
    </r>
  </si>
  <si>
    <r>
      <rPr>
        <b/>
        <u/>
        <sz val="16"/>
        <rFont val="TH SarabunPSK"/>
        <family val="2"/>
      </rPr>
      <t>ต้องการ</t>
    </r>
    <r>
      <rPr>
        <sz val="16"/>
        <rFont val="TH SarabunPSK"/>
        <family val="2"/>
      </rPr>
      <t xml:space="preserve">บุคลากรประจำเพิ่มเติม (ทั้งสายวิชาการและสายปฏิบัติการ) </t>
    </r>
    <r>
      <rPr>
        <b/>
        <sz val="16"/>
        <rFont val="TH SarabunPSK"/>
        <family val="2"/>
      </rPr>
      <t>ในช่วง 5 ปีแรก</t>
    </r>
    <r>
      <rPr>
        <sz val="16"/>
        <rFont val="TH SarabunPSK"/>
        <family val="2"/>
      </rPr>
      <t xml:space="preserve">ของการเปิดหลักสูตร </t>
    </r>
    <r>
      <rPr>
        <u/>
        <sz val="16"/>
        <rFont val="TH SarabunPSK"/>
        <family val="2"/>
      </rPr>
      <t>(โดยใช้กรอบอัตรากำลังของมหาวิทยาลัย)</t>
    </r>
  </si>
  <si>
    <r>
      <rPr>
        <b/>
        <u/>
        <sz val="16"/>
        <rFont val="TH SarabunPSK"/>
        <family val="2"/>
      </rPr>
      <t>ต้องการ</t>
    </r>
    <r>
      <rPr>
        <sz val="16"/>
        <rFont val="TH SarabunPSK"/>
        <family val="2"/>
      </rPr>
      <t xml:space="preserve">บุคลากรเพิ่มเติม </t>
    </r>
    <r>
      <rPr>
        <b/>
        <u/>
        <sz val="16"/>
        <rFont val="TH SarabunPSK"/>
        <family val="2"/>
      </rPr>
      <t>แต่ไม่ได้ขอกรอบอัตรากำลังเพิ่มจากมหาวิทยาลัย</t>
    </r>
    <r>
      <rPr>
        <sz val="16"/>
        <rFont val="TH SarabunPSK"/>
        <family val="2"/>
      </rPr>
      <t xml:space="preserve"> แต่ใช้วิธีการจ้างด้วยรูปแบบอื่น</t>
    </r>
  </si>
  <si>
    <r>
      <rPr>
        <b/>
        <u/>
        <sz val="16"/>
        <rFont val="TH SarabunPSK"/>
        <family val="2"/>
      </rPr>
      <t>ไม่ต้องการ</t>
    </r>
    <r>
      <rPr>
        <sz val="16"/>
        <rFont val="TH SarabunPSK"/>
        <family val="2"/>
      </rPr>
      <t xml:space="preserve">บุคลากรประจำเพิ่มเติม (ทั้งสายวิชาการและสายปฏิบัติการ) </t>
    </r>
    <r>
      <rPr>
        <b/>
        <sz val="16"/>
        <rFont val="TH SarabunPSK"/>
        <family val="2"/>
      </rPr>
      <t>ในช่วง 5 ปีแรก</t>
    </r>
    <r>
      <rPr>
        <sz val="16"/>
        <rFont val="TH SarabunPSK"/>
        <family val="2"/>
      </rPr>
      <t>ของการเปิดหลักสูตร</t>
    </r>
  </si>
  <si>
    <r>
      <t xml:space="preserve">ความพร้อมด้านทุนสำหรับนิสิตในหลักสูตร (นับรวมทุกประเภททุน)
</t>
    </r>
    <r>
      <rPr>
        <u/>
        <sz val="16"/>
        <color rgb="FF0070C0"/>
        <rFont val="TH SarabunPSK"/>
        <family val="2"/>
      </rPr>
      <t xml:space="preserve">*** ความพร้อมด้านนี้พิจารณาจากเกณฑ์ย่อย 2 ข้อ แล้วนำค่าที่ได้มาคำนวณหาค่าเฉลี่ย
</t>
    </r>
    <r>
      <rPr>
        <b/>
        <sz val="16"/>
        <rFont val="TH SarabunPSK"/>
        <family val="2"/>
      </rPr>
      <t>เกณฑ์</t>
    </r>
  </si>
  <si>
    <r>
      <t xml:space="preserve">หลักสูตรมีความสามารถในการจัดสรรทุน (พิจารณาจากจำนวนเงิน) ที่ได้จาก </t>
    </r>
    <r>
      <rPr>
        <b/>
        <sz val="16"/>
        <rFont val="TH SarabunPSK"/>
        <family val="2"/>
      </rPr>
      <t>"แหล่งทุน</t>
    </r>
    <r>
      <rPr>
        <b/>
        <u/>
        <sz val="16"/>
        <rFont val="TH SarabunPSK"/>
        <family val="2"/>
      </rPr>
      <t>ภายใน</t>
    </r>
    <r>
      <rPr>
        <b/>
        <sz val="16"/>
        <rFont val="TH SarabunPSK"/>
        <family val="2"/>
      </rPr>
      <t>" ได้</t>
    </r>
    <r>
      <rPr>
        <b/>
        <u/>
        <sz val="16"/>
        <rFont val="TH SarabunPSK"/>
        <family val="2"/>
      </rPr>
      <t>มากกว่า</t>
    </r>
    <r>
      <rPr>
        <b/>
        <sz val="16"/>
        <rFont val="TH SarabunPSK"/>
        <family val="2"/>
      </rPr>
      <t xml:space="preserve"> "แหล่งทุน</t>
    </r>
    <r>
      <rPr>
        <b/>
        <u/>
        <sz val="16"/>
        <rFont val="TH SarabunPSK"/>
        <family val="2"/>
      </rPr>
      <t>ภายนอก</t>
    </r>
    <r>
      <rPr>
        <b/>
        <sz val="16"/>
        <rFont val="TH SarabunPSK"/>
        <family val="2"/>
      </rPr>
      <t>"</t>
    </r>
  </si>
  <si>
    <r>
      <t xml:space="preserve">หลักสูตรมีความสามารถในการจัดสรรทุน (พิจารณาจากจำนวนเงิน) ที่ได้จาก </t>
    </r>
    <r>
      <rPr>
        <b/>
        <sz val="16"/>
        <rFont val="TH SarabunPSK"/>
        <family val="2"/>
      </rPr>
      <t>"แหล่งทุน</t>
    </r>
    <r>
      <rPr>
        <b/>
        <u/>
        <sz val="16"/>
        <rFont val="TH SarabunPSK"/>
        <family val="2"/>
      </rPr>
      <t>ภายใน</t>
    </r>
    <r>
      <rPr>
        <b/>
        <sz val="16"/>
        <rFont val="TH SarabunPSK"/>
        <family val="2"/>
      </rPr>
      <t>" ได้</t>
    </r>
    <r>
      <rPr>
        <b/>
        <u/>
        <sz val="16"/>
        <rFont val="TH SarabunPSK"/>
        <family val="2"/>
      </rPr>
      <t>เท่ากับ</t>
    </r>
    <r>
      <rPr>
        <b/>
        <sz val="16"/>
        <rFont val="TH SarabunPSK"/>
        <family val="2"/>
      </rPr>
      <t xml:space="preserve"> "แหล่งทุน</t>
    </r>
    <r>
      <rPr>
        <b/>
        <u/>
        <sz val="16"/>
        <rFont val="TH SarabunPSK"/>
        <family val="2"/>
      </rPr>
      <t>ภายนอก</t>
    </r>
    <r>
      <rPr>
        <b/>
        <sz val="16"/>
        <rFont val="TH SarabunPSK"/>
        <family val="2"/>
      </rPr>
      <t>"</t>
    </r>
  </si>
  <si>
    <r>
      <t xml:space="preserve">หลักสูตรมีความสามารถในการจัดสรรทุน (พิจารณาจากจำนวนเงิน) ที่ได้จาก </t>
    </r>
    <r>
      <rPr>
        <b/>
        <sz val="16"/>
        <rFont val="TH SarabunPSK"/>
        <family val="2"/>
      </rPr>
      <t>"แหล่งทุน</t>
    </r>
    <r>
      <rPr>
        <b/>
        <u/>
        <sz val="16"/>
        <rFont val="TH SarabunPSK"/>
        <family val="2"/>
      </rPr>
      <t>ภายนอก</t>
    </r>
    <r>
      <rPr>
        <b/>
        <sz val="16"/>
        <rFont val="TH SarabunPSK"/>
        <family val="2"/>
      </rPr>
      <t>" ได้</t>
    </r>
    <r>
      <rPr>
        <b/>
        <u/>
        <sz val="16"/>
        <rFont val="TH SarabunPSK"/>
        <family val="2"/>
      </rPr>
      <t>มากกว่า</t>
    </r>
    <r>
      <rPr>
        <b/>
        <sz val="16"/>
        <rFont val="TH SarabunPSK"/>
        <family val="2"/>
      </rPr>
      <t xml:space="preserve"> "แหล่งทุน</t>
    </r>
    <r>
      <rPr>
        <b/>
        <u/>
        <sz val="16"/>
        <rFont val="TH SarabunPSK"/>
        <family val="2"/>
      </rPr>
      <t>ภายใน</t>
    </r>
    <r>
      <rPr>
        <b/>
        <sz val="16"/>
        <rFont val="TH SarabunPSK"/>
        <family val="2"/>
      </rPr>
      <t>"</t>
    </r>
  </si>
  <si>
    <r>
      <t xml:space="preserve">หลักสูตรมีความสามารถในการจัดสรรทุนให้นิสิตในหลักสูตร เมื่อเทียบกับจำนวนนิสิตที่รับเข้า
ในแต่ละปีการศึกษา 
</t>
    </r>
    <r>
      <rPr>
        <b/>
        <u/>
        <sz val="16"/>
        <rFont val="TH SarabunPSK"/>
        <family val="2"/>
      </rPr>
      <t>น้อยกว่า</t>
    </r>
    <r>
      <rPr>
        <sz val="16"/>
        <rFont val="TH SarabunPSK"/>
        <family val="2"/>
      </rPr>
      <t xml:space="preserve"> </t>
    </r>
    <r>
      <rPr>
        <b/>
        <sz val="16"/>
        <rFont val="TH SarabunPSK"/>
        <family val="2"/>
      </rPr>
      <t>ร้อยละ 20</t>
    </r>
  </si>
  <si>
    <r>
      <t xml:space="preserve">หลักสูตรมีความสามารถในการจัดสรรทุนให้นิสิตในหลักสูตร เมื่อเทียบกับจำนวนนิสิตที่รับเข้า
ในแต่ละปีการศึกษา
</t>
    </r>
    <r>
      <rPr>
        <b/>
        <sz val="16"/>
        <rFont val="TH SarabunPSK"/>
        <family val="2"/>
      </rPr>
      <t>อยู่ในช่วงร้อยละ 20&lt;= X &lt; 40</t>
    </r>
  </si>
  <si>
    <r>
      <t xml:space="preserve">หลักสูตรมีความสามารถในการจัดสรรทุนให้นิสิตในหลักสูตร เมื่อเทียบกับจำนวนนิสิตที่รับเข้า
ในแต่ละปีการศึกษา
</t>
    </r>
    <r>
      <rPr>
        <b/>
        <sz val="16"/>
        <rFont val="TH SarabunPSK"/>
        <family val="2"/>
      </rPr>
      <t>อยู่ในช่วงร้อยละ 40&lt;= X &lt; 60</t>
    </r>
  </si>
  <si>
    <r>
      <t xml:space="preserve">หลักสูตรมีความสามารถในการจัดสรรทุนให้นิสิตในหลักสูตร เมื่อเทียบกับจำนวนนิสิตที่รับเข้า
ในแต่ละปีการศึกษา
</t>
    </r>
    <r>
      <rPr>
        <b/>
        <sz val="16"/>
        <rFont val="TH SarabunPSK"/>
        <family val="2"/>
      </rPr>
      <t>อยู่ในช่วงร้อยละ 60&lt;= X &lt; 80</t>
    </r>
  </si>
  <si>
    <r>
      <t xml:space="preserve">หลักสูตรมีความสามารถในการจัดสรรทุนให้นิสิตในหลักสูตร เมื่อเทียบกับจำนวนนิสิตที่รับเข้า
ในแต่ละปีการศึกษา 
</t>
    </r>
    <r>
      <rPr>
        <b/>
        <u/>
        <sz val="16"/>
        <rFont val="TH SarabunPSK"/>
        <family val="2"/>
      </rPr>
      <t>มากกว่าหรือเท่ากับ</t>
    </r>
    <r>
      <rPr>
        <b/>
        <sz val="16"/>
        <rFont val="TH SarabunPSK"/>
        <family val="2"/>
      </rPr>
      <t xml:space="preserve"> ร้อยละ 80</t>
    </r>
  </si>
  <si>
    <r>
      <t>ความพร้อมด้านงบประมาณ</t>
    </r>
    <r>
      <rPr>
        <sz val="16"/>
        <color rgb="FF0070C0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เกณฑ์</t>
    </r>
  </si>
  <si>
    <r>
      <t xml:space="preserve">ผลต่างประมาณการรายรับกับประมาณการรายจ่าย เมื่อเทียบกับประมาณการรายรับ (5 ปี) 
</t>
    </r>
    <r>
      <rPr>
        <b/>
        <u/>
        <sz val="16"/>
        <color theme="1"/>
        <rFont val="TH SarabunPSK"/>
        <family val="2"/>
      </rPr>
      <t>น้อยกว่า</t>
    </r>
    <r>
      <rPr>
        <b/>
        <sz val="16"/>
        <color theme="1"/>
        <rFont val="TH SarabunPSK"/>
        <family val="2"/>
      </rPr>
      <t xml:space="preserve"> ร้อยละ 10</t>
    </r>
  </si>
  <si>
    <r>
      <t xml:space="preserve">ผลต่างประมาณการรายรับกับประมาณการรายจ่าย เมื่อเทียบกับประมาณการรายรับ (5 ปี) 
</t>
    </r>
    <r>
      <rPr>
        <b/>
        <sz val="16"/>
        <color theme="1"/>
        <rFont val="TH SarabunPSK"/>
        <family val="2"/>
      </rPr>
      <t>อยู่ในช่วงร้อยละ 10&lt;= X &lt; 20</t>
    </r>
  </si>
  <si>
    <r>
      <t xml:space="preserve">ผลต่างประมาณการรายรับกับประมาณการรายจ่าย เมื่อเทียบกับประมาณการรายรับ (5 ปี) 
</t>
    </r>
    <r>
      <rPr>
        <b/>
        <sz val="16"/>
        <color theme="1"/>
        <rFont val="TH SarabunPSK"/>
        <family val="2"/>
      </rPr>
      <t>อยู่ในช่วงร้อยละ 20&lt;= X &lt; 30</t>
    </r>
  </si>
  <si>
    <r>
      <t xml:space="preserve">ผลต่างประมาณการรายรับกับประมาณการรายจ่าย เมื่อเทียบกับประมาณการรายรับ (5 ปี) 
</t>
    </r>
    <r>
      <rPr>
        <b/>
        <sz val="16"/>
        <color theme="1"/>
        <rFont val="TH SarabunPSK"/>
        <family val="2"/>
      </rPr>
      <t>อยู่ในช่วงร้อยละ 30&lt;= X &lt; 40</t>
    </r>
  </si>
  <si>
    <r>
      <t xml:space="preserve">ผลต่างประมาณการรายรับกับประมาณการรายจ่าย เมื่อเทียบกับประมาณการรายรับ (5 ปี) </t>
    </r>
    <r>
      <rPr>
        <b/>
        <u/>
        <sz val="16"/>
        <color theme="1"/>
        <rFont val="TH SarabunPSK"/>
        <family val="2"/>
      </rPr>
      <t>มากกว่าหรือเท่ากับ</t>
    </r>
    <r>
      <rPr>
        <b/>
        <sz val="16"/>
        <color theme="1"/>
        <rFont val="TH SarabunPSK"/>
        <family val="2"/>
      </rPr>
      <t xml:space="preserve"> ร้อยละ 40</t>
    </r>
  </si>
  <si>
    <r>
      <t xml:space="preserve">ความพร้อมด้านเทคโนโลยีสารสนเทศ 
</t>
    </r>
    <r>
      <rPr>
        <b/>
        <sz val="16"/>
        <color theme="1"/>
        <rFont val="TH SarabunPSK"/>
        <family val="2"/>
      </rPr>
      <t>เกณฑ์</t>
    </r>
  </si>
  <si>
    <r>
      <t xml:space="preserve">ผลการประเมินตนเองด้านนี้ 
</t>
    </r>
    <r>
      <rPr>
        <b/>
        <u/>
        <sz val="16"/>
        <rFont val="TH SarabunPSK"/>
        <family val="2"/>
      </rPr>
      <t>น้อยกว่า</t>
    </r>
    <r>
      <rPr>
        <b/>
        <sz val="16"/>
        <rFont val="TH SarabunPSK"/>
        <family val="2"/>
      </rPr>
      <t xml:space="preserve"> ร้อยละ 60</t>
    </r>
  </si>
  <si>
    <r>
      <t xml:space="preserve">ผลการประเมินตนเองด้านนี้
</t>
    </r>
    <r>
      <rPr>
        <b/>
        <sz val="16"/>
        <color theme="1"/>
        <rFont val="TH SarabunPSK"/>
        <family val="2"/>
      </rPr>
      <t>อยู่ในช่วงร้อยละ 60&lt;= X &lt; 70</t>
    </r>
  </si>
  <si>
    <r>
      <t xml:space="preserve">ผลการประเมินตนเองด้านนี้ 
</t>
    </r>
    <r>
      <rPr>
        <b/>
        <sz val="16"/>
        <color theme="1"/>
        <rFont val="TH SarabunPSK"/>
        <family val="2"/>
      </rPr>
      <t>อยู่ในช่วงร้อยละ 70 &lt;= X &lt; 80</t>
    </r>
  </si>
  <si>
    <r>
      <t xml:space="preserve">ผลการประเมินตนเองด้านนี้ 
</t>
    </r>
    <r>
      <rPr>
        <b/>
        <sz val="16"/>
        <color theme="1"/>
        <rFont val="TH SarabunPSK"/>
        <family val="2"/>
      </rPr>
      <t>อยู่ในช่วงร้อยละ 80 &lt;= X &lt; 90</t>
    </r>
  </si>
  <si>
    <r>
      <t xml:space="preserve">ผลการประเมินตนเองด้านนี้
</t>
    </r>
    <r>
      <rPr>
        <b/>
        <u/>
        <sz val="16"/>
        <color theme="1"/>
        <rFont val="TH SarabunPSK"/>
        <family val="2"/>
      </rPr>
      <t>มากกว่าหรือเท่ากับ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ร้อยละ 90</t>
    </r>
  </si>
  <si>
    <r>
      <t xml:space="preserve">ความพร้อมด้านกายภาพ (กรณีการจัดการเรียนการสอนปกติ)
</t>
    </r>
    <r>
      <rPr>
        <b/>
        <sz val="16"/>
        <color theme="1"/>
        <rFont val="TH SarabunPSK"/>
        <family val="2"/>
      </rPr>
      <t>เกณฑ์</t>
    </r>
  </si>
  <si>
    <r>
      <t xml:space="preserve">หากระบุว่าความจำเป็นและได้คะแนนการประเมินด้านนี้
</t>
    </r>
    <r>
      <rPr>
        <b/>
        <u/>
        <sz val="16"/>
        <rFont val="TH SarabunPSK"/>
        <family val="2"/>
      </rPr>
      <t>น้อยกว่า</t>
    </r>
    <r>
      <rPr>
        <b/>
        <sz val="16"/>
        <rFont val="TH SarabunPSK"/>
        <family val="2"/>
      </rPr>
      <t xml:space="preserve"> ร้อยละ 60</t>
    </r>
  </si>
  <si>
    <r>
      <t xml:space="preserve">หากระบุว่าความจำเป็นและได้คะแนนการประเมินด้านนี้ 
</t>
    </r>
    <r>
      <rPr>
        <b/>
        <sz val="16"/>
        <rFont val="TH SarabunPSK"/>
        <family val="2"/>
      </rPr>
      <t>อยู่ในช่วงร้อยละ 60&lt;= X &lt; 70</t>
    </r>
  </si>
  <si>
    <r>
      <t xml:space="preserve">หากระบุว่าความจำเป็นและได้คะแนนการประเมินด้านนี้ 
</t>
    </r>
    <r>
      <rPr>
        <b/>
        <sz val="16"/>
        <rFont val="TH SarabunPSK"/>
        <family val="2"/>
      </rPr>
      <t>อยู่ในช่วงร้อยละ 70&lt;= X &lt; 80</t>
    </r>
  </si>
  <si>
    <r>
      <t xml:space="preserve">หากระบุว่าความจำเป็นและได้คะแนนการประเมินด้านนี้ 
</t>
    </r>
    <r>
      <rPr>
        <b/>
        <sz val="16"/>
        <rFont val="TH SarabunPSK"/>
        <family val="2"/>
      </rPr>
      <t>อยู่ในช่วงร้อยละ 80&lt;= X &lt; 90</t>
    </r>
  </si>
  <si>
    <r>
      <t xml:space="preserve">หากระบุว่าความจำเป็นและได้คะแนนการประเมินด้านนี้ 
</t>
    </r>
    <r>
      <rPr>
        <b/>
        <u/>
        <sz val="16"/>
        <rFont val="TH SarabunPSK"/>
        <family val="2"/>
      </rPr>
      <t>มากกว่าหรือเท่ากับ</t>
    </r>
    <r>
      <rPr>
        <b/>
        <sz val="16"/>
        <rFont val="TH SarabunPSK"/>
        <family val="2"/>
      </rPr>
      <t xml:space="preserve"> ร้อยละ 90</t>
    </r>
  </si>
  <si>
    <t>แผนการรับนิสิต และ วิธีการคิดประมาณการรายรับจากค่าเล่าเรียนและค่าธรรมเนียมการศึกษา (ถ้ามี)</t>
  </si>
  <si>
    <t>การคำนวณประมาณการรายรับจากค่าเล่าเรียน ภาคการศึกษาปกติ (ต้น/ปลาย)</t>
  </si>
  <si>
    <t>ค่าเล่าเรียน นิสิตไทย</t>
  </si>
  <si>
    <t>บาท/คน/ภาคการศึกษา</t>
  </si>
  <si>
    <t>ค่าเล่าเรียน นิสิตต่างประเทศ</t>
  </si>
  <si>
    <r>
      <t xml:space="preserve">ค่าธรรมเนียมการศึกษา นิสิตไทย </t>
    </r>
    <r>
      <rPr>
        <b/>
        <sz val="18"/>
        <color rgb="FFFF0000"/>
        <rFont val="TH SarabunPSK"/>
        <family val="2"/>
      </rPr>
      <t>(กรณีหลักสูตรจัดเก็บพิเศษ)</t>
    </r>
  </si>
  <si>
    <r>
      <t xml:space="preserve">ค่าธรรมเนียมการศึกษา นิสิตต่างประเทศ </t>
    </r>
    <r>
      <rPr>
        <b/>
        <sz val="18"/>
        <color rgb="FFFF0000"/>
        <rFont val="TH SarabunPSK"/>
        <family val="2"/>
      </rPr>
      <t>(กรณีหลักสูตรจัดเก็บพิเศษ)</t>
    </r>
  </si>
  <si>
    <t>นิสิตชาวไทย ภาคการศึกษาปกติ (ต้น/ปลาย)</t>
  </si>
  <si>
    <t>ปีการศึกษา</t>
  </si>
  <si>
    <t>จำนวนนิสิตแต่ละปีการศึกษา</t>
  </si>
  <si>
    <t>25XX</t>
  </si>
  <si>
    <t>25XX+1</t>
  </si>
  <si>
    <t>25XX+2</t>
  </si>
  <si>
    <t>25XX+3</t>
  </si>
  <si>
    <t>25XX+4</t>
  </si>
  <si>
    <t>ปีงบประมาณ</t>
  </si>
  <si>
    <t>25XX+5</t>
  </si>
  <si>
    <t>ชั้นปีที่ 1</t>
  </si>
  <si>
    <t>ชั้นปีที่ 2</t>
  </si>
  <si>
    <t>ชั้นปีที่ 3</t>
  </si>
  <si>
    <t>ชั้นปีที่ 4</t>
  </si>
  <si>
    <t>นิสิตทั้งหมด</t>
  </si>
  <si>
    <t>ผู้สำเร็จการศึกษา</t>
  </si>
  <si>
    <r>
      <t>ประมาณการรายรับจาก</t>
    </r>
    <r>
      <rPr>
        <b/>
        <u/>
        <sz val="16"/>
        <rFont val="TH Sarabun New"/>
        <family val="2"/>
      </rPr>
      <t xml:space="preserve">ค่าเล่าเรียน นิสิตชาวไทย </t>
    </r>
    <r>
      <rPr>
        <b/>
        <sz val="16"/>
        <rFont val="TH Sarabun New"/>
        <family val="2"/>
      </rPr>
      <t>[2 ภาคการศึกษา]</t>
    </r>
  </si>
  <si>
    <r>
      <t>ประมาณการรายรับจาก</t>
    </r>
    <r>
      <rPr>
        <b/>
        <u/>
        <sz val="16"/>
        <rFont val="TH Sarabun New"/>
        <family val="2"/>
      </rPr>
      <t>ค่าธรรมเนียมการศึกษา นิสิตชาวไทย</t>
    </r>
    <r>
      <rPr>
        <b/>
        <sz val="16"/>
        <rFont val="TH Sarabun New"/>
        <family val="2"/>
      </rPr>
      <t xml:space="preserve"> [2 ภาคการศึกษา] 
</t>
    </r>
    <r>
      <rPr>
        <b/>
        <sz val="16"/>
        <color rgb="FFFF0000"/>
        <rFont val="TH Sarabun New"/>
        <family val="2"/>
      </rPr>
      <t>(กรณีหลักสูตรจัดเก็บพิเศษ)</t>
    </r>
  </si>
  <si>
    <t>นิสิตชาวต่างประเทศ ภาคการศึกษาปกติ (ต้น/ปลาย)</t>
  </si>
  <si>
    <r>
      <t>ประมาณการรายรับจาก</t>
    </r>
    <r>
      <rPr>
        <b/>
        <u/>
        <sz val="16"/>
        <rFont val="TH Sarabun New"/>
        <family val="2"/>
      </rPr>
      <t xml:space="preserve">ค่าเล่าเรียน นิสิตชาวต่างประเทศ </t>
    </r>
    <r>
      <rPr>
        <b/>
        <sz val="16"/>
        <rFont val="TH Sarabun New"/>
        <family val="2"/>
      </rPr>
      <t>[2 ภาคการศึกษา]</t>
    </r>
  </si>
  <si>
    <r>
      <t>ประมาณการรายรับจาก</t>
    </r>
    <r>
      <rPr>
        <b/>
        <u/>
        <sz val="16"/>
        <rFont val="TH Sarabun New"/>
        <family val="2"/>
      </rPr>
      <t>ค่าธรรมเนียมการศึกษา นิสิตชาวต่างประเทศ</t>
    </r>
    <r>
      <rPr>
        <b/>
        <sz val="16"/>
        <rFont val="TH Sarabun New"/>
        <family val="2"/>
      </rPr>
      <t xml:space="preserve"> [2 ภาคการศึกษา] 
</t>
    </r>
    <r>
      <rPr>
        <b/>
        <sz val="16"/>
        <color rgb="FFFF0000"/>
        <rFont val="TH Sarabun New"/>
        <family val="2"/>
      </rPr>
      <t>(กรณีหลักสูตรจัดเก็บพิเศษ)</t>
    </r>
  </si>
  <si>
    <t>รวมรับนิสิต = นิสิตชาวไทย + นิสิตชาวต่างประเทศ (ถ้ามี) ภาคการศึกษาปกติ (ต้น/ปลาย)</t>
  </si>
  <si>
    <t>Link สูตรรวมมาจากตาราง "นิสิตชาวไทย" + "นิสิตชาวต่างประเทศ" ภาคการศึกษาปกติ</t>
  </si>
  <si>
    <t>นิสิตรวม ภาคการศึกษาปกติ (ต้น/ปลาย)</t>
  </si>
  <si>
    <r>
      <t>ประมาณการรายรับจาก</t>
    </r>
    <r>
      <rPr>
        <b/>
        <u/>
        <sz val="16"/>
        <rFont val="TH Sarabun New"/>
        <family val="2"/>
      </rPr>
      <t>ค่าเล่าเรียน นิสิตชาวไทย+ชาวต่างประเทศ</t>
    </r>
    <r>
      <rPr>
        <sz val="16"/>
        <rFont val="TH Sarabun New"/>
        <family val="2"/>
      </rPr>
      <t xml:space="preserve"> </t>
    </r>
    <r>
      <rPr>
        <b/>
        <sz val="16"/>
        <rFont val="TH Sarabun New"/>
        <family val="2"/>
      </rPr>
      <t>[2 ภาคการศึกษา]</t>
    </r>
  </si>
  <si>
    <r>
      <t>ประมาณการรายรับจาก</t>
    </r>
    <r>
      <rPr>
        <b/>
        <u/>
        <sz val="16"/>
        <rFont val="TH Sarabun New"/>
        <family val="2"/>
      </rPr>
      <t>ค่าธรรมเนียมการศึกษา นิสิตชาวไทย+นิสิตชาวต่างประเทศ</t>
    </r>
    <r>
      <rPr>
        <b/>
        <sz val="16"/>
        <rFont val="TH Sarabun New"/>
        <family val="2"/>
      </rPr>
      <t xml:space="preserve"> 
[2 ภาคการศึกษา] </t>
    </r>
    <r>
      <rPr>
        <b/>
        <sz val="16"/>
        <color rgb="FFFF0000"/>
        <rFont val="TH Sarabun New"/>
        <family val="2"/>
      </rPr>
      <t>(กรณีหลักสูตรจัดเก็บพิเศษ)</t>
    </r>
  </si>
  <si>
    <t>การคำนวณประมาณการรายรับจากค่าเล่าเรียน ภาคฤดูร้อน</t>
  </si>
  <si>
    <r>
      <t xml:space="preserve">ค่าเล่าเรียน </t>
    </r>
    <r>
      <rPr>
        <b/>
        <sz val="18"/>
        <color rgb="FF0070C0"/>
        <rFont val="TH SarabunPSK"/>
        <family val="2"/>
      </rPr>
      <t>ภาคฤดูร้อน</t>
    </r>
    <r>
      <rPr>
        <b/>
        <sz val="18"/>
        <rFont val="TH SarabunPSK"/>
        <family val="2"/>
      </rPr>
      <t xml:space="preserve"> นิสิตไทย</t>
    </r>
  </si>
  <si>
    <r>
      <t xml:space="preserve">ค่าเล่าเรียน </t>
    </r>
    <r>
      <rPr>
        <b/>
        <sz val="18"/>
        <color rgb="FF0070C0"/>
        <rFont val="TH SarabunPSK"/>
        <family val="2"/>
      </rPr>
      <t>ภาคฤดูร้อน</t>
    </r>
    <r>
      <rPr>
        <b/>
        <sz val="18"/>
        <rFont val="TH SarabunPSK"/>
        <family val="2"/>
      </rPr>
      <t xml:space="preserve"> นิสิตต่างประเทศ</t>
    </r>
  </si>
  <si>
    <r>
      <t xml:space="preserve">ค่าธรรมเนียมการศึกษา </t>
    </r>
    <r>
      <rPr>
        <b/>
        <sz val="18"/>
        <color rgb="FF0070C0"/>
        <rFont val="TH SarabunPSK"/>
        <family val="2"/>
      </rPr>
      <t>ภาคฤดูร้อน</t>
    </r>
    <r>
      <rPr>
        <b/>
        <sz val="18"/>
        <rFont val="TH SarabunPSK"/>
        <family val="2"/>
      </rPr>
      <t xml:space="preserve"> นิสิตไทย </t>
    </r>
    <r>
      <rPr>
        <b/>
        <sz val="18"/>
        <color rgb="FFFF0000"/>
        <rFont val="TH SarabunPSK"/>
        <family val="2"/>
      </rPr>
      <t>(กรณีหลักสูตรจัดเก็บพิเศษ)</t>
    </r>
  </si>
  <si>
    <r>
      <t xml:space="preserve">ค่าธรรมเนียมการศึกษา </t>
    </r>
    <r>
      <rPr>
        <b/>
        <sz val="18"/>
        <color rgb="FF0070C0"/>
        <rFont val="TH SarabunPSK"/>
        <family val="2"/>
      </rPr>
      <t>ภาคฤดูร้อน</t>
    </r>
    <r>
      <rPr>
        <b/>
        <sz val="18"/>
        <rFont val="TH SarabunPSK"/>
        <family val="2"/>
      </rPr>
      <t xml:space="preserve"> นิสิตต่างประเทศ </t>
    </r>
    <r>
      <rPr>
        <b/>
        <sz val="18"/>
        <color rgb="FFFF0000"/>
        <rFont val="TH SarabunPSK"/>
        <family val="2"/>
      </rPr>
      <t>(กรณีหลักสูตรจัดเก็บพิเศษ)</t>
    </r>
  </si>
  <si>
    <t>นิสิตชาวไทย ภาคฤดูร้อน</t>
  </si>
  <si>
    <t>ประมาณการ นิสิตทั้งหมดชาวไทย ที่ลงเรียนภาคฤดูร้อน</t>
  </si>
  <si>
    <r>
      <t>ประมาณการรายรับจาก</t>
    </r>
    <r>
      <rPr>
        <b/>
        <u/>
        <sz val="16"/>
        <rFont val="TH Sarabun New"/>
        <family val="2"/>
      </rPr>
      <t xml:space="preserve">ค่าเล่าเรียน ภาคฤดูร้อน นิสิตชาวไทย </t>
    </r>
    <r>
      <rPr>
        <b/>
        <sz val="16"/>
        <rFont val="TH Sarabun New"/>
        <family val="2"/>
      </rPr>
      <t>[1 ภาคการศึกษา]</t>
    </r>
  </si>
  <si>
    <r>
      <t>ประมาณการรายรับจาก</t>
    </r>
    <r>
      <rPr>
        <b/>
        <u/>
        <sz val="16"/>
        <rFont val="TH Sarabun New"/>
        <family val="2"/>
      </rPr>
      <t>ค่าธรรมเนียมการศึกษา ภาคฤดูร้อน นิสิตชาวไทย</t>
    </r>
    <r>
      <rPr>
        <b/>
        <sz val="16"/>
        <rFont val="TH Sarabun New"/>
        <family val="2"/>
      </rPr>
      <t xml:space="preserve"> [1 ภาคการศึกษา] 
</t>
    </r>
    <r>
      <rPr>
        <b/>
        <sz val="16"/>
        <color rgb="FFFF0000"/>
        <rFont val="TH Sarabun New"/>
        <family val="2"/>
      </rPr>
      <t>(กรณีหลักสูตรจัดเก็บพิเศษ)</t>
    </r>
  </si>
  <si>
    <t>นิสิตชาวต่างประเทศ ภาคฤดูร้อน</t>
  </si>
  <si>
    <r>
      <t>ประมาณการรายรับจาก</t>
    </r>
    <r>
      <rPr>
        <b/>
        <u/>
        <sz val="16"/>
        <rFont val="TH Sarabun New"/>
        <family val="2"/>
      </rPr>
      <t xml:space="preserve">ค่าเล่าเรียน ภาคฤดูร้อน นิสิตชาวต่างประเทศ </t>
    </r>
    <r>
      <rPr>
        <b/>
        <sz val="16"/>
        <rFont val="TH Sarabun New"/>
        <family val="2"/>
      </rPr>
      <t>[1 ภาคการศึกษา]</t>
    </r>
  </si>
  <si>
    <r>
      <t>ประมาณการรายรับจาก</t>
    </r>
    <r>
      <rPr>
        <b/>
        <u/>
        <sz val="16"/>
        <rFont val="TH Sarabun New"/>
        <family val="2"/>
      </rPr>
      <t>ค่าธรรมเนียมการศึกษา ภาคฤดูร้อน นิสิตชาวต่างประเทศ</t>
    </r>
    <r>
      <rPr>
        <b/>
        <sz val="16"/>
        <rFont val="TH Sarabun New"/>
        <family val="2"/>
      </rPr>
      <t xml:space="preserve"> 
[1 ภาคการศึกษา] </t>
    </r>
    <r>
      <rPr>
        <b/>
        <sz val="16"/>
        <color rgb="FFFF0000"/>
        <rFont val="TH Sarabun New"/>
        <family val="2"/>
      </rPr>
      <t>(กรณีหลักสูตรจัดเก็บพิเศษ)</t>
    </r>
  </si>
  <si>
    <t>รวมรับนิสิต = นิสิตชาวไทย + นิสิตชาวต่างประเทศ (ถ้ามี) ภาคฤดูร้อน</t>
  </si>
  <si>
    <t>Link สูตรรวมมาจากตาราง "นิสิตชาวไทย" + "นิสิตชาวต่างประเทศ" ภาคฤดูร้อน</t>
  </si>
  <si>
    <t>นิสิตรวม ภาคฤดูร้อน</t>
  </si>
  <si>
    <r>
      <t>ประมาณการรายรับจาก</t>
    </r>
    <r>
      <rPr>
        <b/>
        <u/>
        <sz val="16"/>
        <rFont val="TH Sarabun New"/>
        <family val="2"/>
      </rPr>
      <t xml:space="preserve">ค่าเล่าเรียน ภาคฤดูร้อน นิสิตชาวไทย+นิสิตชาวต่างประเทศ
</t>
    </r>
    <r>
      <rPr>
        <b/>
        <sz val="16"/>
        <rFont val="TH Sarabun New"/>
        <family val="2"/>
      </rPr>
      <t>[1 ภาคการศึกษา]</t>
    </r>
  </si>
  <si>
    <r>
      <t>ประมาณการรายรับจาก</t>
    </r>
    <r>
      <rPr>
        <b/>
        <u/>
        <sz val="16"/>
        <rFont val="TH Sarabun New"/>
        <family val="2"/>
      </rPr>
      <t>ค่าธรรมเนียมการศึกษา ภาคฤดูร้อน 
นิสิตชาวไทย+นิสิตชาวต่างประเทศ</t>
    </r>
    <r>
      <rPr>
        <b/>
        <sz val="16"/>
        <rFont val="TH Sarabun New"/>
        <family val="2"/>
      </rPr>
      <t xml:space="preserve"> [1 ภาคการศึกษา] </t>
    </r>
    <r>
      <rPr>
        <b/>
        <sz val="16"/>
        <color rgb="FFFF0000"/>
        <rFont val="TH Sarabun New"/>
        <family val="2"/>
      </rPr>
      <t>(กรณีหลักสูตรจัดเก็บพิเศษ)</t>
    </r>
  </si>
  <si>
    <t>ตารางที่ 1 ประมาณการรายจ่ายรวมของหลักสูตร กรณีหลักสูตรปกติ</t>
  </si>
  <si>
    <t>หน่วย : บาท</t>
  </si>
  <si>
    <t>(ชื่อหลักสูตร ...................................)</t>
  </si>
  <si>
    <t>25……….</t>
  </si>
  <si>
    <t>งบลงทุน</t>
  </si>
  <si>
    <t>ค่าที่ดินและสิ่งก่อสร้าง</t>
  </si>
  <si>
    <t>ค่าครุภัณฑ์</t>
  </si>
  <si>
    <t>1.2.1………………………..</t>
  </si>
  <si>
    <t>1.2.2 ……………………….</t>
  </si>
  <si>
    <t>รวมงบลงทุน</t>
  </si>
  <si>
    <t>งบดำเนินการ</t>
  </si>
  <si>
    <t>หมวดเงินเดือนและค่าจ้าง</t>
  </si>
  <si>
    <t>1.1 เงินเดือน</t>
  </si>
  <si>
    <t>1.2 ค่าจ้างประจำ</t>
  </si>
  <si>
    <t>1.3 ค่าจ้างชั่วคราว</t>
  </si>
  <si>
    <t>หมวดค่าตอบแทน</t>
  </si>
  <si>
    <t>2.1 ค่าเบี้ยประชุม</t>
  </si>
  <si>
    <t>2.2 ค่าล่วงเวลา</t>
  </si>
  <si>
    <t>2.3 อื่นๆ</t>
  </si>
  <si>
    <t>หมวดค่าใช้สอย</t>
  </si>
  <si>
    <t>3.1 ค่าซ่อมแซมครุภัณฑ์</t>
  </si>
  <si>
    <t>3.2 ค่าจ้างเหมาบริการ</t>
  </si>
  <si>
    <t>3.3 ค่าเบี้ยเลี้ยง ค่าเช่าที่พัก และค่าพาหนะ</t>
  </si>
  <si>
    <t>3.4 อื่น ๆ</t>
  </si>
  <si>
    <t>หมวดค่าวัสดุ</t>
  </si>
  <si>
    <t>4.1 วัสดุสำนักงาน</t>
  </si>
  <si>
    <t>4.2 วัสดุวิทยาศาสตร์</t>
  </si>
  <si>
    <t>4.3 วัสดุการศึกษา</t>
  </si>
  <si>
    <t>4.4 อื่นๆ</t>
  </si>
  <si>
    <t>หมวดค่าสาธารณูปโภค</t>
  </si>
  <si>
    <t>5.1 ค่าไฟฟ้า</t>
  </si>
  <si>
    <t>5.2 ค่าน้ำประปา</t>
  </si>
  <si>
    <t>5.3 ค่าโทรศัพท์</t>
  </si>
  <si>
    <t>5.4 ค่าไปรษณีย์โทรเลข</t>
  </si>
  <si>
    <t>หมวดเงินอุดหนุน</t>
  </si>
  <si>
    <t>รวม งบดำเนินการ 1 ถึง 6</t>
  </si>
  <si>
    <t xml:space="preserve">หมวดรายจ่ายอื่น </t>
  </si>
  <si>
    <r>
      <t>7.1 ประมาณการสำรองสำหรับค่าใช้จ่ายอื่นๆ (ให้คำนวณ 5% จากประมาณการ</t>
    </r>
    <r>
      <rPr>
        <u/>
        <sz val="14"/>
        <rFont val="Cordia New"/>
        <family val="2"/>
      </rPr>
      <t>รายรับ</t>
    </r>
    <r>
      <rPr>
        <sz val="14"/>
        <rFont val="Cordia New"/>
        <family val="2"/>
      </rPr>
      <t>ของหลักสูตร)</t>
    </r>
  </si>
  <si>
    <r>
      <t xml:space="preserve">7.2 </t>
    </r>
    <r>
      <rPr>
        <sz val="14"/>
        <color rgb="FFFF3399"/>
        <rFont val="Cordia New"/>
        <family val="2"/>
      </rPr>
      <t xml:space="preserve">ประมาณการรายจ่ายส่วนกลาง (ส่วนที่มหาวิทยาลัยบริหารจัดการ เช่น ค่าประกันอุบัติเหตุ ค่าห้องสมุด ค่าไอที) ประมาณการไว้ 30% จากค่าเล่าเรียน  (นิสิตไทยจากอัตราค่าเล่าเรียนที่เก็บผ่านสำนักงานการทะเบียน และนิสิตชาวต่างประเทศคำนวณเฉพาะส่วนที่ 1)
</t>
    </r>
  </si>
  <si>
    <t>รวม งบดำเนินการ 1 ถึง 7</t>
  </si>
  <si>
    <t>รวมทั้งสิ้น (งบลงทุน + งบดำเนินการ)</t>
  </si>
  <si>
    <t>ตารางที่ 2  ประมาณการรายรับของหลักสูตร กรณีหลักสูตรปกติ</t>
  </si>
  <si>
    <t>แหล่งรายได้</t>
  </si>
  <si>
    <t>25……</t>
  </si>
  <si>
    <t>งบประมาณแผ่นดิน (แสดงรายละเอียดในภาคผนวก)</t>
  </si>
  <si>
    <t>ค่าธรรมเนียมการสมัคร</t>
  </si>
  <si>
    <t>ค่าธรรมเนียมการศึกษา</t>
  </si>
  <si>
    <t>นิสิตชาวไทย</t>
  </si>
  <si>
    <t>นิสิตชาวต่างประเทศ</t>
  </si>
  <si>
    <t>ค่าธรรมเนียมการสอบประมวลความรู้</t>
  </si>
  <si>
    <t>ค่าเล่าเรียนและเงินเรียกเก็บประเภทอื่น ระบุ</t>
  </si>
  <si>
    <t>5.1 .........................................................</t>
  </si>
  <si>
    <t>5.2 .........................................................</t>
  </si>
  <si>
    <t>6. การสนับสนุนจากภาคเอกชน</t>
  </si>
  <si>
    <t>เงินสนับสนุนจากคณะ</t>
  </si>
  <si>
    <t xml:space="preserve"> อื่นๆ การบริการวิชาการ ค่าลิขสิทธิ์และค่าธรรมเนียมสิทธิบัตร และปัญญาประดิษฐ์</t>
  </si>
  <si>
    <t>ตารางที่ 3 เปรียบเทียบประมาณการรายรับ- ประมาณการรายจ่าย กรณีหลักสูตรปกติ</t>
  </si>
  <si>
    <t>ประมาณการรายรับ</t>
  </si>
  <si>
    <t>ผลต่างประมาณการรายได้ - รายจ่าย</t>
  </si>
  <si>
    <t xml:space="preserve">กรณีประมาณการรายจ่ายสูงกว่าประมาณการรายรับ   กรุณาทำเอกสารชี้แจง ให้เหตุผลเพิ่มเติมถึงความจำเป็นว่าเพราะเหตุใดจึงต้องผลิตบัณฑิตในสาขาวิชานี้ </t>
  </si>
  <si>
    <t>(เช่น เป็นความจำเป็นเร่งด่วนของประเทศเพื่อรองรับการพัฒนาประเทศด้านใด ฯลฯ) และจะนำงบประมาณจากส่วนใดมารองรับหรือทดแทนส่วนต่างนั้น</t>
  </si>
  <si>
    <t>ภาคผนวก : ประมาณการรายได้จากการสนับสนุนจากภาครัฐ (งบประมาณแผ่นดิน)</t>
  </si>
  <si>
    <t xml:space="preserve">     1.หมวดครุภัณฑ์ที่ดินสิ่งก่อสร้าง</t>
  </si>
  <si>
    <t>1.2.1</t>
  </si>
  <si>
    <t>1.2.2</t>
  </si>
  <si>
    <t xml:space="preserve">หมวดรายรับอื่น </t>
  </si>
  <si>
    <t>รวมทั้งสิ้น</t>
  </si>
  <si>
    <t>ตารางที่ 1 ประมาณการรายจ่ายรวมของหลักสูตร กรณีหลักสูตรพิเศษ</t>
  </si>
  <si>
    <t>รวม (งบลงทุน)</t>
  </si>
  <si>
    <t>งบบุคลากร</t>
  </si>
  <si>
    <t>หมวดเงินเดือน (ปันส่วนเฉพาะหลักสูตร)</t>
  </si>
  <si>
    <t>ค่าตอบแทนการบริหารหลักสูตร</t>
  </si>
  <si>
    <t>3.1.1</t>
  </si>
  <si>
    <t>ประธานกรรมการบริหารหลักสูตร หรือ ผู้อำนวยการหลักสูตร (บาทxเดือน)</t>
  </si>
  <si>
    <t>อัตราเดือนละ (บาท)</t>
  </si>
  <si>
    <t>จำนวนเดือน (เดือน)</t>
  </si>
  <si>
    <t>3.1.2</t>
  </si>
  <si>
    <t>รองประธานกรรมการบริหารหลักสูตร หรือ รองผู้อำนวยการหลักสูตร (บาทxเดือนxคน)</t>
  </si>
  <si>
    <t>จำนวนคน (คน)</t>
  </si>
  <si>
    <t>3.1.3</t>
  </si>
  <si>
    <t>เลขานุการกรรมการบริหารหลักสูตร (บาทxเดือน)</t>
  </si>
  <si>
    <t>3.1.4</t>
  </si>
  <si>
    <t>ผู้ช่วยเลขานุการกรรมการบริหารหลักสูตร (บาทxคนxเดือน)</t>
  </si>
  <si>
    <t>3.1.5</t>
  </si>
  <si>
    <t>ที่ปรึกษากรรมการบริหารหลักสูตร (บาทxคนxเดือน)</t>
  </si>
  <si>
    <t>จำนวนที่ปรึกษา (คน)</t>
  </si>
  <si>
    <t>3.1.6</t>
  </si>
  <si>
    <t>ผู้ประสานงานหลักสูตร (บาทxคนxเดือน)</t>
  </si>
  <si>
    <t>จำนวนผู้ประสานงาน (คน)</t>
  </si>
  <si>
    <t>3.1.7</t>
  </si>
  <si>
    <t>ผู้ช่วยผู้ประสานงานหลักสูตร (บาทxคนxเดือน)</t>
  </si>
  <si>
    <t>จำนวนผู้ช่วยผู้ประสานงาน (คน)</t>
  </si>
  <si>
    <t>3.1.8</t>
  </si>
  <si>
    <t>เจ้าหน้าที่ประสานงานการศึกษา (บาทxคนxเดือน)</t>
  </si>
  <si>
    <t>จำนวนเจ้าหน้าที่ประสานงาน (คน)</t>
  </si>
  <si>
    <t>เจ้าหน้าที่อื่นๆ ระบุ (บาทxคนxเดือน)</t>
  </si>
  <si>
    <t>* อัตราเดือนละ (บาท)</t>
  </si>
  <si>
    <t>จำนวนเจ้าหน้าที่...............................(คน)</t>
  </si>
  <si>
    <t>ค่าใช้จ่ายหมวดค่าจ้างการบริหารหลักสูตร (แบบเต็มเวลา)</t>
  </si>
  <si>
    <t>3.2.1</t>
  </si>
  <si>
    <t>ผู้จัดการสำนักงาน (บาทxเดือน)</t>
  </si>
  <si>
    <t>3.2.2</t>
  </si>
  <si>
    <t>เจ้าหน้าที่สำนักงาน (บาทxเดือน)</t>
  </si>
  <si>
    <t xml:space="preserve"> * อัตราเดือนละ (บาท)</t>
  </si>
  <si>
    <t>ค่าตอบแทนการสอนและประสานงานสอน</t>
  </si>
  <si>
    <t>3.3.1</t>
  </si>
  <si>
    <t>ผู้สอนหรือวิทยากรภายในประเทศ  (บาทxชม)</t>
  </si>
  <si>
    <t>อัตราชั่วโมงละ (บาท)</t>
  </si>
  <si>
    <t>จำนวนชั่วโมง (ชั่วโมง)</t>
  </si>
  <si>
    <t>3.3.2</t>
  </si>
  <si>
    <t>ผู้ช่วยสอนหรือผู้ช่วยวิทยากรภายในประเทศ   (บาทxชม)</t>
  </si>
  <si>
    <t>3.3.3</t>
  </si>
  <si>
    <t>ผู้สอนหรือวิทยากรจากต่างประเทศ  (บาทxชม)</t>
  </si>
  <si>
    <t>3.3.4</t>
  </si>
  <si>
    <t>ผู้สอนหรือวิทยากรจากต่างประเทศ  ที่พำนักอยู่ในประเทศเป็นการชั่วคราว  (บาทxชม)</t>
  </si>
  <si>
    <t>3.3.5</t>
  </si>
  <si>
    <t>ผู้ประสานงานรายวิชา  (บาทxวิชา)</t>
  </si>
  <si>
    <t>อัตราค่าประสานงานรายวิชาละ (บาท)</t>
  </si>
  <si>
    <t>จำนวนรายวิชา (รายวิชา)</t>
  </si>
  <si>
    <t>3.3.6</t>
  </si>
  <si>
    <t>ผู้ควบคุมปฏิบัติการ  (บาทxชม.xคน)</t>
  </si>
  <si>
    <t>อัตราค่าควบคุมปฏิบัติการชั่วโมงละ (บาท)</t>
  </si>
  <si>
    <t>จำนวนผู้ควบคุมปฏิบัติการ (คน)</t>
  </si>
  <si>
    <t>ค่าตอบแทนการสอบ</t>
  </si>
  <si>
    <t>3.4.1</t>
  </si>
  <si>
    <t>ค่าตอบแทนการสอบคัดเลือก</t>
  </si>
  <si>
    <t>3.4.1.1</t>
  </si>
  <si>
    <t>ค่าออกข้อสอบ  (บาทxวิชา)</t>
  </si>
  <si>
    <t>เลือกเพียง 1 แบบ</t>
  </si>
  <si>
    <t>1. กรณีเหมาจ่าย (บาทxคน)</t>
  </si>
  <si>
    <t>ค่าออกข้อสอบอัตราเหมาจ่ายต่อคน (บาท)</t>
  </si>
  <si>
    <t>2.กรณีรายวิชา (บาทxรายวิชา)</t>
  </si>
  <si>
    <t>อัตราค่าออกข้อสอบวิชาละ(บาท)</t>
  </si>
  <si>
    <t>3.4.1.2</t>
  </si>
  <si>
    <t>ค่าตรวจข้อสอบ  (บาทxวิชา)</t>
  </si>
  <si>
    <t>อัตราค่าตรวจข้อสอบวิชาละ(บาท)</t>
  </si>
  <si>
    <t>2.กรณีฉบับ (บาทxฉบับ)</t>
  </si>
  <si>
    <t>อัตราค่าตรวจข้อสอบฉบับละ(บาท)</t>
  </si>
  <si>
    <t>จำนวนฉบับ (ฉบับ)</t>
  </si>
  <si>
    <t>3.4.1.3</t>
  </si>
  <si>
    <t>ค่าสอบสัมภาษณ์  (บาทxคน)</t>
  </si>
  <si>
    <t>แบบที่ 1  ค่าสอบสัมภาษณ์ต่อคาบละ (บาท)</t>
  </si>
  <si>
    <t xml:space="preserve">             จำนวนคาบ (คาบ)</t>
  </si>
  <si>
    <t xml:space="preserve">             จำนวนกรรมการ (คน)</t>
  </si>
  <si>
    <t>แบบที่ 2 จำนวนผู้เข้าสอบ (คน)</t>
  </si>
  <si>
    <t xml:space="preserve">             ค่าสอบสัมภาษณ์ต่อคน (บาท)</t>
  </si>
  <si>
    <t>3.4.1.4</t>
  </si>
  <si>
    <t>ค่าควบคุมการสอบสำหรับอาจารย์ (บาทxชั่วโมงxคน)</t>
  </si>
  <si>
    <t>อัตราค่าควบคุมการสอบชั่วโมงละ (บาท)</t>
  </si>
  <si>
    <t>3.4.1.5</t>
  </si>
  <si>
    <t>ค่าช่วยควบคุมการสอบสำหรับเจ้าหน้าที่ (บาทxชั่วโมงxคน)</t>
  </si>
  <si>
    <t>อัตราค่าช่วยควบคุมการสอบชั่วโมงละ (บาท)</t>
  </si>
  <si>
    <t>3.4.1.6</t>
  </si>
  <si>
    <t>ค่าปฏิบัติงานเกี่ยวกับการสอบ (บาทxชั่วโมงxคน)</t>
  </si>
  <si>
    <t>อัตราค่าปฏิบัติงานเกี่ยวกับการสอบชั่วโมงละ (บาท)</t>
  </si>
  <si>
    <t>3.4.2</t>
  </si>
  <si>
    <t>ค่าตอบแทนการสอบประมวลความรู้</t>
  </si>
  <si>
    <t>3.4.2.1</t>
  </si>
  <si>
    <t xml:space="preserve">ค่าออกข้อสอบ (บาทxวิชา)  </t>
  </si>
  <si>
    <t>3.4.2.2</t>
  </si>
  <si>
    <t>3.4.2.3</t>
  </si>
  <si>
    <t xml:space="preserve">ค่าตอบแทนกรรมการสอบประมวลความรู้หรือสอบปากเปล่า </t>
  </si>
  <si>
    <t>แบบที่ 1 จำนวนกรรมการ (คน)</t>
  </si>
  <si>
    <t xml:space="preserve">            ค่าสอบประมวลความรู้หรือสอบปากเปล่าต่อ คาบ (บาท)</t>
  </si>
  <si>
    <t xml:space="preserve">            ค่าสอบประมวลความรู้หรือสอบปากเปล่าต่อต่อคน (บาท)</t>
  </si>
  <si>
    <t>3.4.2.4</t>
  </si>
  <si>
    <t>3.4.2.5</t>
  </si>
  <si>
    <t>ค่าช่วยควบคุมการสอบสำหรับเจ้าหน้าที่  (บาทxชั่วโมงxคน)</t>
  </si>
  <si>
    <t>3.4.2.6</t>
  </si>
  <si>
    <t>ค่าปฏิบัติงานเกี่ยวกับการสอบ  (บาทxชั่วโมงxคน)</t>
  </si>
  <si>
    <t>3.4.3</t>
  </si>
  <si>
    <t>ค่าตอบแทนการสอบวัดคุณสมบัติ</t>
  </si>
  <si>
    <t>3.4.3.1</t>
  </si>
  <si>
    <t>3.4.3.2</t>
  </si>
  <si>
    <t>3.4.3.3</t>
  </si>
  <si>
    <t xml:space="preserve">             ค่าตอบแทนการสอบวัดคุณสมบัติต่อคาบ (บาท)</t>
  </si>
  <si>
    <t xml:space="preserve">             ค่าตอบแทนการสอบวัดคุณสมบัติต่อคน (บาท)</t>
  </si>
  <si>
    <t>3.4.4</t>
  </si>
  <si>
    <t xml:space="preserve">ค่าตอบแทนการสอบวิทยานิพนธ์ </t>
  </si>
  <si>
    <t>3.4.4.1</t>
  </si>
  <si>
    <t>ค่าตอบแทนอาจารย์ที่ปรึกษา  (บาทxเรื่อง)</t>
  </si>
  <si>
    <t>อัตราเรื่องละ (บาท)</t>
  </si>
  <si>
    <t>จำนวนเรื่อง (เรื่อง)</t>
  </si>
  <si>
    <t>3.4.4.2</t>
  </si>
  <si>
    <t>ค่าตอบแทนอาจารย์ที่ปรึกษาร่วม   (บาทxเรื่อง)</t>
  </si>
  <si>
    <t>3.4.4.3</t>
  </si>
  <si>
    <t>ค่าตอบแทนกรรมการสอบ  (บาทxเรื่อง)</t>
  </si>
  <si>
    <t>3.4.4.4</t>
  </si>
  <si>
    <t>ค่าตอบแทนประธานกรรมการสอบ  (บาทxเรื่อง)</t>
  </si>
  <si>
    <t>3.4.5</t>
  </si>
  <si>
    <t>ค่าตอบแทนในการสอบกลางภาคหรือสอบปลายภาคการศึกษา</t>
  </si>
  <si>
    <t>3.4.5.1</t>
  </si>
  <si>
    <t>3.4.5.2</t>
  </si>
  <si>
    <t>3.4.5.3</t>
  </si>
  <si>
    <t>ค่าควบคุมการสอบชั่วโมงละ (บาท)</t>
  </si>
  <si>
    <t>3.4.5.4</t>
  </si>
  <si>
    <t>3.4.5.5</t>
  </si>
  <si>
    <t>ค่าปฏิบัติงานเกี่ยวกับการสอบชั่วโมงละ (บาท)</t>
  </si>
  <si>
    <t>3.4.6</t>
  </si>
  <si>
    <t>ค่าเบี้ยประชุมและการปฏิบัติงานล่วงเวลา</t>
  </si>
  <si>
    <t>3.4.6.1</t>
  </si>
  <si>
    <t>ค่าเบี้ยประชุม</t>
  </si>
  <si>
    <t>3.4.6.1.1</t>
  </si>
  <si>
    <t>ประธานกรรมการบริหารหลักสูตร หรือ ผู้อำนวยการหลักสูตร (บาทxครั้ง)</t>
  </si>
  <si>
    <t>ค่าเบี้ยประชุมครั้งละ (บาท)</t>
  </si>
  <si>
    <t>จำนวนครั้งการประชุม (ครั้ง)</t>
  </si>
  <si>
    <t>3.4.6.1.2</t>
  </si>
  <si>
    <t>กรรมการบริหารหลักสูตร (บาทxครั้งxคน)</t>
  </si>
  <si>
    <t>3.4.6.1.3</t>
  </si>
  <si>
    <t>กรรมการบริหารหลักสูตรที่มิใช่บุคลากรประจำของมหาวิทยาลัย  (บาทxครั้งxคน)</t>
  </si>
  <si>
    <t>3.4.6.1.4</t>
  </si>
  <si>
    <t>ที่ปรึกษากรรมการบริหารหลักสูตร  (บาทxครั้งxคน)</t>
  </si>
  <si>
    <t>3.4.6.1.5</t>
  </si>
  <si>
    <t>เลขานุการกรรมการบริหารหลักสูตร  (บาทxครั้ง)</t>
  </si>
  <si>
    <t>3.4.6.1.6</t>
  </si>
  <si>
    <t>ผู้ช่วยเลขานุการกรรมการบริหารหลักสูตร (บาทxครั้งxคน)</t>
  </si>
  <si>
    <t>3.4.6.2</t>
  </si>
  <si>
    <t>ค่าล่วงเวลา</t>
  </si>
  <si>
    <t>3.4.6.2.1</t>
  </si>
  <si>
    <t>อาจารย์ประสานงานสอน (บาทxครั้งxคน)</t>
  </si>
  <si>
    <t>ค่าล่วงเวลาชั่วโมงละ หรือ คาบละ (บาท)</t>
  </si>
  <si>
    <t>จำนวนครั้ง หรือ คาบการประชุม (ครั้ง/คาบ)</t>
  </si>
  <si>
    <t>3.4.6.2.2</t>
  </si>
  <si>
    <t>ผู้ประสานงานรายวิชา  (บาทxครั้งxคน)</t>
  </si>
  <si>
    <t>3.4.6.2.3</t>
  </si>
  <si>
    <t>เจ้าหน้าที่การเงิน (บาทxชั่วโมงxคน)</t>
  </si>
  <si>
    <t>อัตราต่อ ชั่วโมง หรือ คาบ (บาท)</t>
  </si>
  <si>
    <t>จำนวนชั่วโมงหรือคาบ (ชั่วโมง/คาบ)</t>
  </si>
  <si>
    <t>3.4.6.2.4</t>
  </si>
  <si>
    <t>เจ้าหน้าที่ห้องสมุด (บาทxชั่วโมงxคน)</t>
  </si>
  <si>
    <t>3.4.6.2.5</t>
  </si>
  <si>
    <t>เจ้าหน้าที่ธุรการ (บาทxชั่วโมงxคน)</t>
  </si>
  <si>
    <t>3.4.6.2.6</t>
  </si>
  <si>
    <t>เจ้าหน้าที่ห้องปฏิบัติการ (บาทxชั่วโมงxคน)</t>
  </si>
  <si>
    <t>3.4.6.2.7</t>
  </si>
  <si>
    <t>เจ้าหน้าที่นักการ (บาทxชั่วโมงxคน)</t>
  </si>
  <si>
    <t>ค่าซ่อมแซมครุภัณฑ์</t>
  </si>
  <si>
    <t>ค่าจ้างเหมาบริการ</t>
  </si>
  <si>
    <t>ค่าเบี้ยเลี้ยง ค่าเช่าที่พัก และค่าพาหนะ</t>
  </si>
  <si>
    <t>4.3.1</t>
  </si>
  <si>
    <t>ผู้สอนหรือวิทยากรจากต่างประเทศ</t>
  </si>
  <si>
    <t>4.3.1.1</t>
  </si>
  <si>
    <t>ค่าใช้จ่ายในการเดินทาง  (บาทxครั้งxคน)</t>
  </si>
  <si>
    <t>อัตราค่าใช้จ่ายในการเดินทางต่อครั้ง (บาท)</t>
  </si>
  <si>
    <t>จำนวนครั้ง (ครั้ง)</t>
  </si>
  <si>
    <t>4.3.1.2</t>
  </si>
  <si>
    <t>ค่าเบี้ยเลี้ยง  (บาทxวันxคน)</t>
  </si>
  <si>
    <t>อัตราค่าเบี้ยเลี้ยงต่อวัน  (บาท)</t>
  </si>
  <si>
    <t>จำนวนวัน (วัน)</t>
  </si>
  <si>
    <t>4.3.1.3</t>
  </si>
  <si>
    <t>ค่าที่พัก  (บาทxวันxคน)</t>
  </si>
  <si>
    <t>อัตราค่าที่พัก จ่ายตามจริง ต่อวัน  (บาท)</t>
  </si>
  <si>
    <t>4.3.1.4</t>
  </si>
  <si>
    <t>ค่าพาหนะ  (บาทxครั้งxคน)</t>
  </si>
  <si>
    <t>อัตราค่าพาหนะต่อคน จ่ายตามจริง ครั้งละ  (บาท)</t>
  </si>
  <si>
    <t>4.3.2</t>
  </si>
  <si>
    <t>ผู้สอนหรือวิทยากรปฏิบัติงานนอกสถานที่ภายในประเทศ</t>
  </si>
  <si>
    <t>4.3.2.1</t>
  </si>
  <si>
    <t>4.3.2.2</t>
  </si>
  <si>
    <t>4.3.2.3</t>
  </si>
  <si>
    <t>4.3.2.4</t>
  </si>
  <si>
    <t>4.3.3</t>
  </si>
  <si>
    <t>ผู้สอนหรือวิทยากรปฏิบัติงานนอกสถานที่ ณ ต่างประเทศ</t>
  </si>
  <si>
    <t>4.3.3.1</t>
  </si>
  <si>
    <t>4.3.3.2</t>
  </si>
  <si>
    <t>4.3.3.3</t>
  </si>
  <si>
    <t>4.3.3.4</t>
  </si>
  <si>
    <t>4.3.4</t>
  </si>
  <si>
    <t>เจ้าหน้าที่ปฏิบัติงานนอกสถานที่ภายในประเทศ</t>
  </si>
  <si>
    <t>4.3.4.1</t>
  </si>
  <si>
    <t>4.3.4.2</t>
  </si>
  <si>
    <t>4.3.4.3</t>
  </si>
  <si>
    <t>4.3.4.4</t>
  </si>
  <si>
    <t>4.3.5</t>
  </si>
  <si>
    <t>เจ้าหน้าที่ปฏิบัติงานนอกสถานที่ ณ ต่างประเทศ</t>
  </si>
  <si>
    <t>4.3.5.1</t>
  </si>
  <si>
    <t>4.3.5.2</t>
  </si>
  <si>
    <t>4.3.5.3</t>
  </si>
  <si>
    <t>4.3.5.4</t>
  </si>
  <si>
    <t>อื่น ๆ</t>
  </si>
  <si>
    <t>วัสดุสำนักงาน</t>
  </si>
  <si>
    <t>วัสดุวิทยาศาสตร์</t>
  </si>
  <si>
    <t>วัสดุการศึกษา</t>
  </si>
  <si>
    <t>อื่นๆ</t>
  </si>
  <si>
    <t>ค่าไฟฟ้า</t>
  </si>
  <si>
    <t>ค่าน้ำประปา</t>
  </si>
  <si>
    <t>ค่าโทรศัพท์</t>
  </si>
  <si>
    <t>ค่าไปรษณีย์โทรเลข</t>
  </si>
  <si>
    <t>รวม (2 ถึง 7)</t>
  </si>
  <si>
    <t>ประมาณการสำรองสำหรับค่าใช้จ่ายอื่นๆ (ให้คำนวณ 5% จากประมาณการรายรับของหลักสูตร)</t>
  </si>
  <si>
    <t xml:space="preserve">ประมาณการรายจ่ายส่วนกลาง (ส่วนที่มหาวิทยาลัยบริหารจัดการ เช่น ค่าประกันอุบัติเหตุ ค่าห้องสมุด ค่าไอที) ประมาณการ 30% จากค่าเล่าเรียน (นิสิตไทยจากอัตราค่าเล่าเรียนที่เก็บผ่านสำนักงานการทะเบียน และนิสิตชาวต่างประเทศคำนวณเฉพาะส่วนที่ 1)
</t>
  </si>
  <si>
    <t>รวม (2 ถึง 8)</t>
  </si>
  <si>
    <t>รวมทั้งสิ้น (1 ถึง 8)</t>
  </si>
  <si>
    <t>ตารางที่ 2  ประมาณการรายรับของหลักสูตร กรณีหลักสูตรพิเศษ</t>
  </si>
  <si>
    <t>งบประมาณแผ่นดิน (แสดงรายละเอียดในภาคผนวก) (ถ้ามี)</t>
  </si>
  <si>
    <t>ค่าธรรมเนียมการสมัคร (บาทxราย)</t>
  </si>
  <si>
    <t>อัตราค่าสมัคร (บาท)</t>
  </si>
  <si>
    <t>จำนวนผู้สมัคร (ราย)</t>
  </si>
  <si>
    <t>ค่าธรรมเนียมการศึกษา (บาทxคน)</t>
  </si>
  <si>
    <t>ค่าธรรมเนียมการศึกษานิสิตไทย (บาท)</t>
  </si>
  <si>
    <t>จำนวนนิสิตไทย (คน)</t>
  </si>
  <si>
    <t>ค่าธรรมเนียมการศึกษานิสิตชาวต่างประเทศ (บาท)</t>
  </si>
  <si>
    <t>จำนวนนิสิตต่างประเทศ (คน)</t>
  </si>
  <si>
    <t>ค่าธรรมเนียมการศึกษา (ภาคฤดูร้อน)  (บาทxคน)</t>
  </si>
  <si>
    <t>จำนวนนิสิตชาวต่างประเทศ (คน)</t>
  </si>
  <si>
    <t>ค่าธรรมเนียมการสอบประมวลความรู้ (บาทxราย)</t>
  </si>
  <si>
    <t>ค่าธรรมเนียมการสอบประมวลความรู้ (บาท)</t>
  </si>
  <si>
    <t>จำนวนผู้เข้าสอบ (ราย)</t>
  </si>
  <si>
    <t>6.1 .........................................................</t>
  </si>
  <si>
    <t>6.2 .........................................................</t>
  </si>
  <si>
    <t>ตารางที่ 3 เปรียบเทียบประมาณการรายรับ - ประมาณการรายจ่าย หลักสูตรพิเศษ</t>
  </si>
  <si>
    <t>ใบยินยอมให้ใช้สถานที่สำหรับการจัดการเรียนการสอนในหลักสูตร</t>
  </si>
  <si>
    <r>
      <t xml:space="preserve">     ตามที่ หลักสูตร ... สาขาวิชา ... จะขอเปิดหลักสูตรใหม่ โดยได้รับความเห็นชอบจากคณะกรรมการบริหารคณะ ... ครั้งที่ ... วันที่ … </t>
    </r>
    <r>
      <rPr>
        <sz val="16"/>
        <color rgb="FFFF3399"/>
        <rFont val="TH SarabunPSK"/>
        <family val="2"/>
      </rPr>
      <t>คณะ... มีความยินดีให้หลักสูตรใช้สถานที่และสิ่งอำนวยความสะดวกเกี่ยวกับการใช้สถานที่แก่นิสิตและบุคลากรของหลักสูตร</t>
    </r>
  </si>
  <si>
    <t>ทั้งนี้ ได้รับการยินยอมจากส่วนงาน/ หน่วยงานเจ้าของสถานที่ เมื่อวันที่ .................. เดือน ................................. พ.ศ. .....................</t>
  </si>
  <si>
    <t>ลงนาม</t>
  </si>
  <si>
    <t>…………………………………………………………………….</t>
  </si>
  <si>
    <t>(…………………………………………………………………….)</t>
  </si>
  <si>
    <t>คณบดี 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</si>
</sst>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-* #,##0.0_-;\-* #,##0.0_-;_-* &quot;-&quot;??_-;_-@_-"/>
    <numFmt numFmtId="191" formatCode="_-* #,##0.00_-;\-* #,##0.00_-;_-* &quot;-&quot;???_-;_-@_-"/>
  </numFmts>
  <fonts count="85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0070C0"/>
      <name val="TH SarabunPSK"/>
      <family val="2"/>
    </font>
    <font>
      <b/>
      <sz val="16"/>
      <name val="Cordia New"/>
      <family val="2"/>
    </font>
    <font>
      <b/>
      <sz val="12"/>
      <name val="Cordia New"/>
      <family val="2"/>
    </font>
    <font>
      <sz val="16"/>
      <color theme="4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u/>
      <sz val="14"/>
      <name val="Cordia New"/>
      <family val="2"/>
    </font>
    <font>
      <sz val="16"/>
      <name val="Cordia New"/>
      <family val="2"/>
    </font>
    <font>
      <sz val="12"/>
      <color rgb="FF0070C0"/>
      <name val="TH SarabunPSK"/>
      <family val="2"/>
    </font>
    <font>
      <sz val="14"/>
      <color rgb="FF0070C0"/>
      <name val="Cordia New"/>
      <family val="2"/>
    </font>
    <font>
      <b/>
      <sz val="16"/>
      <color indexed="10"/>
      <name val="Cordia New"/>
      <family val="2"/>
    </font>
    <font>
      <sz val="12"/>
      <color indexed="10"/>
      <name val="Cordia New"/>
      <family val="2"/>
    </font>
    <font>
      <sz val="14"/>
      <color indexed="10"/>
      <name val="Cordia New"/>
      <family val="2"/>
    </font>
    <font>
      <u/>
      <sz val="14"/>
      <color indexed="10"/>
      <name val="Cordia New"/>
      <family val="2"/>
    </font>
    <font>
      <b/>
      <sz val="14"/>
      <color indexed="10"/>
      <name val="Cordia New"/>
      <family val="2"/>
    </font>
    <font>
      <sz val="16"/>
      <name val="AngsanaUPC"/>
      <family val="1"/>
    </font>
    <font>
      <u/>
      <sz val="16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1"/>
      <color theme="1"/>
      <name val="Tahoma"/>
      <family val="2"/>
      <charset val="222"/>
      <scheme val="minor"/>
    </font>
    <font>
      <b/>
      <u val="double"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rgb="FF0070C0"/>
      <name val="TH SarabunPSK"/>
      <family val="2"/>
    </font>
    <font>
      <b/>
      <u/>
      <sz val="16"/>
      <color theme="1"/>
      <name val="TH SarabunPSK"/>
      <family val="2"/>
    </font>
    <font>
      <i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u/>
      <sz val="16"/>
      <name val="TH SarabunPSK"/>
      <family val="2"/>
    </font>
    <font>
      <b/>
      <u/>
      <sz val="16"/>
      <name val="TH SarabunPSK"/>
      <family val="2"/>
    </font>
    <font>
      <b/>
      <sz val="16"/>
      <color theme="0"/>
      <name val="TH SarabunPSK"/>
      <family val="2"/>
    </font>
    <font>
      <sz val="16"/>
      <color rgb="FF0070C0"/>
      <name val="TH SarabunPSK"/>
      <family val="2"/>
    </font>
    <font>
      <b/>
      <sz val="20"/>
      <name val="TH SarabunPSK"/>
      <family val="2"/>
    </font>
    <font>
      <b/>
      <u/>
      <sz val="16"/>
      <color theme="0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sz val="16"/>
      <color theme="1"/>
      <name val="Wingdings 3"/>
      <family val="1"/>
      <charset val="2"/>
    </font>
    <font>
      <sz val="16"/>
      <color theme="7"/>
      <name val="TH SarabunPSK"/>
      <family val="2"/>
    </font>
    <font>
      <sz val="12"/>
      <color theme="1"/>
      <name val="TH SarabunPSK"/>
      <family val="2"/>
    </font>
    <font>
      <sz val="15"/>
      <name val="TH SarabunPSK"/>
      <family val="2"/>
    </font>
    <font>
      <u/>
      <sz val="15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u val="double"/>
      <sz val="16"/>
      <color theme="1"/>
      <name val="TH SarabunPSK"/>
      <family val="2"/>
    </font>
    <font>
      <u/>
      <sz val="16"/>
      <color rgb="FF0070C0"/>
      <name val="TH SarabunPSK"/>
      <family val="2"/>
    </font>
    <font>
      <sz val="16"/>
      <color theme="0"/>
      <name val="TH SarabunPSK"/>
      <family val="2"/>
    </font>
    <font>
      <b/>
      <sz val="10"/>
      <color rgb="FF0070C0"/>
      <name val="TH SarabunPSK"/>
      <family val="2"/>
    </font>
    <font>
      <b/>
      <u val="double"/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rgb="FFFF0000"/>
      <name val="TH SarabunPSK"/>
      <family val="2"/>
    </font>
    <font>
      <b/>
      <sz val="14"/>
      <color rgb="FF0070C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rgb="FFFF3399"/>
      <name val="TH SarabunPSK"/>
      <family val="2"/>
    </font>
    <font>
      <b/>
      <sz val="16"/>
      <color rgb="FFFF3399"/>
      <name val="TH SarabunPSK"/>
      <family val="2"/>
    </font>
    <font>
      <sz val="14"/>
      <color rgb="FFFF3399"/>
      <name val="Cordia New"/>
      <family val="2"/>
    </font>
    <font>
      <b/>
      <sz val="18"/>
      <name val="TH SarabunPSK"/>
      <family val="2"/>
    </font>
    <font>
      <sz val="16"/>
      <name val="TH Sarabun New"/>
      <family val="2"/>
    </font>
    <font>
      <b/>
      <u/>
      <sz val="22"/>
      <name val="TH SarabunPSK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4"/>
      <color rgb="FFFF3399"/>
      <name val="TH SarabunPSK"/>
      <family val="2"/>
    </font>
    <font>
      <b/>
      <u/>
      <sz val="20"/>
      <name val="TH SarabunPSK"/>
      <family val="2"/>
    </font>
    <font>
      <sz val="16"/>
      <name val="Wingdings 2"/>
      <family val="1"/>
      <charset val="2"/>
    </font>
    <font>
      <b/>
      <u/>
      <sz val="26"/>
      <name val="TH Sarabun New"/>
      <family val="2"/>
    </font>
    <font>
      <b/>
      <sz val="22"/>
      <name val="TH SarabunPSK"/>
      <family val="2"/>
    </font>
    <font>
      <b/>
      <sz val="18"/>
      <color rgb="FFFF0000"/>
      <name val="TH SarabunPSK"/>
      <family val="2"/>
    </font>
    <font>
      <b/>
      <u/>
      <sz val="16"/>
      <name val="TH Sarabun New"/>
      <family val="2"/>
    </font>
    <font>
      <b/>
      <sz val="16"/>
      <color rgb="FFFF0000"/>
      <name val="TH Sarabun New"/>
      <family val="2"/>
    </font>
    <font>
      <b/>
      <sz val="22"/>
      <color theme="0"/>
      <name val="TH Sarabun New"/>
      <family val="2"/>
    </font>
    <font>
      <b/>
      <sz val="18"/>
      <color rgb="FF0070C0"/>
      <name val="TH SarabunPSK"/>
      <family val="2"/>
    </font>
    <font>
      <b/>
      <u/>
      <sz val="16"/>
      <color rgb="FFFF0000"/>
      <name val="TH SarabunPSK"/>
      <family val="2"/>
    </font>
    <font>
      <b/>
      <sz val="13"/>
      <color theme="1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CF0F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87" fontId="5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61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7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6" fillId="0" borderId="0" xfId="1" applyFont="1" applyAlignment="1">
      <alignment vertical="center"/>
    </xf>
    <xf numFmtId="0" fontId="17" fillId="0" borderId="0" xfId="1" applyFont="1"/>
    <xf numFmtId="0" fontId="18" fillId="0" borderId="0" xfId="1" applyFont="1"/>
    <xf numFmtId="0" fontId="18" fillId="0" borderId="0" xfId="1" quotePrefix="1" applyFont="1" applyAlignment="1">
      <alignment horizontal="left"/>
    </xf>
    <xf numFmtId="0" fontId="19" fillId="0" borderId="12" xfId="1" applyFont="1" applyBorder="1" applyAlignment="1">
      <alignment horizontal="right"/>
    </xf>
    <xf numFmtId="0" fontId="18" fillId="0" borderId="13" xfId="1" applyFont="1" applyBorder="1" applyAlignment="1">
      <alignment horizontal="center"/>
    </xf>
    <xf numFmtId="0" fontId="20" fillId="0" borderId="9" xfId="1" applyFont="1" applyBorder="1" applyAlignment="1">
      <alignment vertical="center"/>
    </xf>
    <xf numFmtId="0" fontId="21" fillId="0" borderId="10" xfId="1" applyFont="1" applyBorder="1" applyAlignment="1">
      <alignment horizontal="left" vertical="center"/>
    </xf>
    <xf numFmtId="0" fontId="20" fillId="0" borderId="10" xfId="1" applyFont="1" applyBorder="1"/>
    <xf numFmtId="0" fontId="20" fillId="0" borderId="16" xfId="1" applyFont="1" applyBorder="1" applyAlignment="1">
      <alignment vertical="center"/>
    </xf>
    <xf numFmtId="0" fontId="20" fillId="0" borderId="17" xfId="1" applyFont="1" applyBorder="1" applyAlignment="1">
      <alignment vertical="center"/>
    </xf>
    <xf numFmtId="0" fontId="20" fillId="0" borderId="17" xfId="1" applyFont="1" applyBorder="1"/>
    <xf numFmtId="0" fontId="20" fillId="0" borderId="17" xfId="1" applyFont="1" applyBorder="1" applyAlignment="1">
      <alignment horizontal="left" vertical="center"/>
    </xf>
    <xf numFmtId="0" fontId="20" fillId="0" borderId="11" xfId="1" applyFont="1" applyBorder="1" applyAlignment="1">
      <alignment vertical="center"/>
    </xf>
    <xf numFmtId="0" fontId="20" fillId="0" borderId="13" xfId="1" applyFont="1" applyBorder="1" applyAlignment="1">
      <alignment horizontal="left" vertical="center"/>
    </xf>
    <xf numFmtId="0" fontId="20" fillId="0" borderId="13" xfId="1" applyFont="1" applyBorder="1"/>
    <xf numFmtId="0" fontId="20" fillId="0" borderId="18" xfId="1" applyFont="1" applyBorder="1" applyAlignment="1">
      <alignment vertical="center"/>
    </xf>
    <xf numFmtId="0" fontId="20" fillId="0" borderId="19" xfId="1" applyFont="1" applyBorder="1" applyAlignment="1">
      <alignment horizontal="center" vertical="center"/>
    </xf>
    <xf numFmtId="0" fontId="20" fillId="0" borderId="19" xfId="1" applyFont="1" applyBorder="1"/>
    <xf numFmtId="0" fontId="20" fillId="0" borderId="17" xfId="1" quotePrefix="1" applyFont="1" applyBorder="1" applyAlignment="1">
      <alignment horizontal="left" vertical="center"/>
    </xf>
    <xf numFmtId="0" fontId="20" fillId="0" borderId="10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0" fillId="0" borderId="0" xfId="1" quotePrefix="1" applyFont="1" applyAlignment="1">
      <alignment horizontal="left"/>
    </xf>
    <xf numFmtId="0" fontId="20" fillId="0" borderId="0" xfId="1" applyFont="1"/>
    <xf numFmtId="0" fontId="12" fillId="0" borderId="0" xfId="1" applyFont="1" applyAlignment="1">
      <alignment horizontal="right"/>
    </xf>
    <xf numFmtId="0" fontId="11" fillId="0" borderId="12" xfId="1" applyFont="1" applyBorder="1"/>
    <xf numFmtId="0" fontId="23" fillId="0" borderId="12" xfId="1" applyFont="1" applyBorder="1" applyAlignment="1">
      <alignment horizontal="left"/>
    </xf>
    <xf numFmtId="0" fontId="12" fillId="0" borderId="12" xfId="1" applyFont="1" applyBorder="1"/>
    <xf numFmtId="0" fontId="12" fillId="0" borderId="12" xfId="1" applyFont="1" applyBorder="1" applyAlignment="1">
      <alignment horizontal="right"/>
    </xf>
    <xf numFmtId="0" fontId="12" fillId="0" borderId="15" xfId="1" applyFont="1" applyBorder="1" applyAlignment="1">
      <alignment horizontal="center"/>
    </xf>
    <xf numFmtId="0" fontId="13" fillId="0" borderId="26" xfId="1" applyFont="1" applyBorder="1" applyAlignment="1">
      <alignment horizontal="left" vertical="top"/>
    </xf>
    <xf numFmtId="0" fontId="24" fillId="0" borderId="26" xfId="1" applyFont="1" applyBorder="1" applyAlignment="1">
      <alignment horizontal="left" vertical="top"/>
    </xf>
    <xf numFmtId="188" fontId="14" fillId="0" borderId="26" xfId="2" applyNumberFormat="1" applyFont="1" applyBorder="1" applyAlignment="1">
      <alignment horizontal="left" vertical="top"/>
    </xf>
    <xf numFmtId="0" fontId="13" fillId="0" borderId="26" xfId="1" applyFont="1" applyBorder="1" applyAlignment="1">
      <alignment vertical="top"/>
    </xf>
    <xf numFmtId="0" fontId="13" fillId="0" borderId="27" xfId="1" applyFont="1" applyBorder="1" applyAlignment="1">
      <alignment horizontal="left" vertical="top"/>
    </xf>
    <xf numFmtId="0" fontId="15" fillId="0" borderId="27" xfId="1" applyFont="1" applyBorder="1" applyAlignment="1">
      <alignment vertical="top"/>
    </xf>
    <xf numFmtId="188" fontId="13" fillId="0" borderId="27" xfId="2" applyNumberFormat="1" applyFont="1" applyBorder="1" applyAlignment="1">
      <alignment vertical="top"/>
    </xf>
    <xf numFmtId="188" fontId="13" fillId="0" borderId="27" xfId="2" applyNumberFormat="1" applyFont="1" applyBorder="1" applyAlignment="1">
      <alignment horizontal="left" vertical="top"/>
    </xf>
    <xf numFmtId="0" fontId="13" fillId="0" borderId="15" xfId="1" applyFont="1" applyBorder="1" applyAlignment="1">
      <alignment horizontal="left" vertical="top"/>
    </xf>
    <xf numFmtId="188" fontId="13" fillId="0" borderId="15" xfId="2" applyNumberFormat="1" applyFont="1" applyBorder="1" applyAlignment="1">
      <alignment horizontal="left" vertical="top"/>
    </xf>
    <xf numFmtId="0" fontId="12" fillId="6" borderId="5" xfId="1" applyFont="1" applyFill="1" applyBorder="1" applyAlignment="1">
      <alignment horizontal="left" vertical="top"/>
    </xf>
    <xf numFmtId="0" fontId="12" fillId="6" borderId="5" xfId="1" applyFont="1" applyFill="1" applyBorder="1" applyAlignment="1">
      <alignment horizontal="center" vertical="top"/>
    </xf>
    <xf numFmtId="188" fontId="12" fillId="6" borderId="5" xfId="2" applyNumberFormat="1" applyFont="1" applyFill="1" applyBorder="1" applyAlignment="1">
      <alignment horizontal="center" vertical="top"/>
    </xf>
    <xf numFmtId="188" fontId="13" fillId="0" borderId="26" xfId="2" applyNumberFormat="1" applyFont="1" applyBorder="1" applyAlignment="1">
      <alignment horizontal="center" vertical="top"/>
    </xf>
    <xf numFmtId="0" fontId="12" fillId="6" borderId="28" xfId="1" applyFont="1" applyFill="1" applyBorder="1" applyAlignment="1">
      <alignment horizontal="left" vertical="top"/>
    </xf>
    <xf numFmtId="0" fontId="9" fillId="6" borderId="28" xfId="1" quotePrefix="1" applyFont="1" applyFill="1" applyBorder="1" applyAlignment="1">
      <alignment horizontal="left" vertical="top"/>
    </xf>
    <xf numFmtId="188" fontId="13" fillId="6" borderId="28" xfId="2" quotePrefix="1" applyNumberFormat="1" applyFont="1" applyFill="1" applyBorder="1" applyAlignment="1">
      <alignment horizontal="left" vertical="top"/>
    </xf>
    <xf numFmtId="0" fontId="13" fillId="6" borderId="28" xfId="1" applyFont="1" applyFill="1" applyBorder="1" applyAlignment="1">
      <alignment vertical="top"/>
    </xf>
    <xf numFmtId="0" fontId="12" fillId="0" borderId="28" xfId="1" applyFont="1" applyBorder="1" applyAlignment="1">
      <alignment horizontal="left" vertical="top"/>
    </xf>
    <xf numFmtId="0" fontId="12" fillId="7" borderId="28" xfId="1" applyFont="1" applyFill="1" applyBorder="1" applyAlignment="1">
      <alignment horizontal="left" vertical="top"/>
    </xf>
    <xf numFmtId="0" fontId="9" fillId="7" borderId="28" xfId="1" applyFont="1" applyFill="1" applyBorder="1" applyAlignment="1">
      <alignment horizontal="left" vertical="top"/>
    </xf>
    <xf numFmtId="188" fontId="12" fillId="7" borderId="28" xfId="2" applyNumberFormat="1" applyFont="1" applyFill="1" applyBorder="1" applyAlignment="1">
      <alignment horizontal="left" vertical="top"/>
    </xf>
    <xf numFmtId="0" fontId="13" fillId="8" borderId="28" xfId="1" applyFont="1" applyFill="1" applyBorder="1" applyAlignment="1">
      <alignment horizontal="left" vertical="top"/>
    </xf>
    <xf numFmtId="188" fontId="13" fillId="8" borderId="28" xfId="2" applyNumberFormat="1" applyFont="1" applyFill="1" applyBorder="1" applyAlignment="1">
      <alignment horizontal="left" vertical="top"/>
    </xf>
    <xf numFmtId="0" fontId="13" fillId="0" borderId="28" xfId="1" applyFont="1" applyBorder="1" applyAlignment="1">
      <alignment horizontal="left" vertical="top"/>
    </xf>
    <xf numFmtId="188" fontId="13" fillId="0" borderId="28" xfId="2" applyNumberFormat="1" applyFont="1" applyBorder="1" applyAlignment="1">
      <alignment horizontal="left" vertical="top"/>
    </xf>
    <xf numFmtId="0" fontId="13" fillId="0" borderId="29" xfId="1" applyFont="1" applyBorder="1" applyAlignment="1">
      <alignment horizontal="left" vertical="top"/>
    </xf>
    <xf numFmtId="188" fontId="13" fillId="0" borderId="29" xfId="2" applyNumberFormat="1" applyFont="1" applyBorder="1" applyAlignment="1">
      <alignment horizontal="left" vertical="top"/>
    </xf>
    <xf numFmtId="0" fontId="13" fillId="0" borderId="30" xfId="1" applyFont="1" applyBorder="1" applyAlignment="1">
      <alignment horizontal="left" vertical="top"/>
    </xf>
    <xf numFmtId="0" fontId="13" fillId="0" borderId="30" xfId="1" applyFont="1" applyBorder="1" applyAlignment="1">
      <alignment vertical="top"/>
    </xf>
    <xf numFmtId="188" fontId="13" fillId="0" borderId="30" xfId="2" applyNumberFormat="1" applyFont="1" applyBorder="1" applyAlignment="1">
      <alignment horizontal="left" vertical="top"/>
    </xf>
    <xf numFmtId="188" fontId="13" fillId="7" borderId="28" xfId="2" applyNumberFormat="1" applyFont="1" applyFill="1" applyBorder="1" applyAlignment="1">
      <alignment horizontal="left" vertical="top"/>
    </xf>
    <xf numFmtId="0" fontId="12" fillId="0" borderId="29" xfId="1" applyFont="1" applyBorder="1" applyAlignment="1">
      <alignment horizontal="left" vertical="top"/>
    </xf>
    <xf numFmtId="0" fontId="12" fillId="7" borderId="30" xfId="1" applyFont="1" applyFill="1" applyBorder="1" applyAlignment="1">
      <alignment horizontal="left" vertical="top"/>
    </xf>
    <xf numFmtId="0" fontId="9" fillId="7" borderId="30" xfId="1" applyFont="1" applyFill="1" applyBorder="1" applyAlignment="1">
      <alignment horizontal="left" vertical="top"/>
    </xf>
    <xf numFmtId="188" fontId="12" fillId="7" borderId="30" xfId="2" applyNumberFormat="1" applyFont="1" applyFill="1" applyBorder="1" applyAlignment="1">
      <alignment horizontal="left" vertical="top"/>
    </xf>
    <xf numFmtId="0" fontId="25" fillId="8" borderId="28" xfId="1" applyFont="1" applyFill="1" applyBorder="1" applyAlignment="1">
      <alignment vertical="top"/>
    </xf>
    <xf numFmtId="188" fontId="25" fillId="8" borderId="28" xfId="2" applyNumberFormat="1" applyFont="1" applyFill="1" applyBorder="1" applyAlignment="1">
      <alignment vertical="top"/>
    </xf>
    <xf numFmtId="0" fontId="25" fillId="0" borderId="28" xfId="1" applyFont="1" applyBorder="1" applyAlignment="1">
      <alignment vertical="top"/>
    </xf>
    <xf numFmtId="188" fontId="25" fillId="0" borderId="28" xfId="2" applyNumberFormat="1" applyFont="1" applyBorder="1" applyAlignment="1">
      <alignment vertical="top"/>
    </xf>
    <xf numFmtId="0" fontId="25" fillId="8" borderId="28" xfId="1" applyFont="1" applyFill="1" applyBorder="1" applyAlignment="1">
      <alignment vertical="top" wrapText="1"/>
    </xf>
    <xf numFmtId="188" fontId="12" fillId="8" borderId="28" xfId="2" applyNumberFormat="1" applyFont="1" applyFill="1" applyBorder="1" applyAlignment="1">
      <alignment horizontal="left" vertical="top"/>
    </xf>
    <xf numFmtId="0" fontId="13" fillId="9" borderId="28" xfId="1" applyFont="1" applyFill="1" applyBorder="1" applyAlignment="1">
      <alignment horizontal="left" vertical="top"/>
    </xf>
    <xf numFmtId="0" fontId="25" fillId="9" borderId="28" xfId="1" applyFont="1" applyFill="1" applyBorder="1" applyAlignment="1">
      <alignment horizontal="justify" vertical="top"/>
    </xf>
    <xf numFmtId="188" fontId="25" fillId="9" borderId="28" xfId="2" applyNumberFormat="1" applyFont="1" applyFill="1" applyBorder="1" applyAlignment="1">
      <alignment horizontal="justify" vertical="top"/>
    </xf>
    <xf numFmtId="0" fontId="26" fillId="0" borderId="28" xfId="1" applyFont="1" applyBorder="1" applyAlignment="1">
      <alignment horizontal="justify" vertical="top"/>
    </xf>
    <xf numFmtId="188" fontId="25" fillId="0" borderId="28" xfId="2" applyNumberFormat="1" applyFont="1" applyBorder="1" applyAlignment="1">
      <alignment horizontal="justify" vertical="top"/>
    </xf>
    <xf numFmtId="0" fontId="25" fillId="0" borderId="28" xfId="1" applyFont="1" applyBorder="1" applyAlignment="1">
      <alignment horizontal="justify" vertical="top"/>
    </xf>
    <xf numFmtId="0" fontId="13" fillId="0" borderId="28" xfId="1" applyFont="1" applyBorder="1" applyAlignment="1">
      <alignment vertical="top"/>
    </xf>
    <xf numFmtId="0" fontId="25" fillId="0" borderId="29" xfId="1" applyFont="1" applyBorder="1" applyAlignment="1">
      <alignment horizontal="justify" vertical="top"/>
    </xf>
    <xf numFmtId="188" fontId="25" fillId="0" borderId="29" xfId="2" applyNumberFormat="1" applyFont="1" applyBorder="1" applyAlignment="1">
      <alignment horizontal="justify" vertical="top"/>
    </xf>
    <xf numFmtId="0" fontId="13" fillId="9" borderId="30" xfId="1" applyFont="1" applyFill="1" applyBorder="1" applyAlignment="1">
      <alignment horizontal="left" vertical="top"/>
    </xf>
    <xf numFmtId="0" fontId="25" fillId="9" borderId="30" xfId="1" applyFont="1" applyFill="1" applyBorder="1" applyAlignment="1">
      <alignment horizontal="justify" vertical="top"/>
    </xf>
    <xf numFmtId="188" fontId="25" fillId="9" borderId="30" xfId="2" applyNumberFormat="1" applyFont="1" applyFill="1" applyBorder="1" applyAlignment="1">
      <alignment horizontal="justify" vertical="top"/>
    </xf>
    <xf numFmtId="0" fontId="13" fillId="0" borderId="0" xfId="1" applyFont="1" applyAlignment="1">
      <alignment vertical="top"/>
    </xf>
    <xf numFmtId="0" fontId="13" fillId="9" borderId="26" xfId="1" applyFont="1" applyFill="1" applyBorder="1" applyAlignment="1">
      <alignment horizontal="left" vertical="top"/>
    </xf>
    <xf numFmtId="0" fontId="25" fillId="8" borderId="28" xfId="1" applyFont="1" applyFill="1" applyBorder="1" applyAlignment="1">
      <alignment horizontal="justify" vertical="top"/>
    </xf>
    <xf numFmtId="188" fontId="25" fillId="8" borderId="28" xfId="2" applyNumberFormat="1" applyFont="1" applyFill="1" applyBorder="1" applyAlignment="1">
      <alignment horizontal="justify" vertical="top"/>
    </xf>
    <xf numFmtId="0" fontId="26" fillId="0" borderId="29" xfId="1" applyFont="1" applyBorder="1" applyAlignment="1">
      <alignment horizontal="justify" vertical="top"/>
    </xf>
    <xf numFmtId="0" fontId="25" fillId="0" borderId="30" xfId="1" applyFont="1" applyBorder="1" applyAlignment="1">
      <alignment horizontal="justify" vertical="top"/>
    </xf>
    <xf numFmtId="188" fontId="25" fillId="0" borderId="30" xfId="2" applyNumberFormat="1" applyFont="1" applyBorder="1" applyAlignment="1">
      <alignment horizontal="justify" vertical="top"/>
    </xf>
    <xf numFmtId="0" fontId="25" fillId="0" borderId="28" xfId="1" applyFont="1" applyBorder="1" applyAlignment="1">
      <alignment horizontal="left" vertical="top"/>
    </xf>
    <xf numFmtId="188" fontId="25" fillId="0" borderId="28" xfId="2" applyNumberFormat="1" applyFont="1" applyFill="1" applyBorder="1" applyAlignment="1">
      <alignment horizontal="justify" vertical="top"/>
    </xf>
    <xf numFmtId="188" fontId="25" fillId="0" borderId="30" xfId="2" applyNumberFormat="1" applyFont="1" applyFill="1" applyBorder="1" applyAlignment="1">
      <alignment horizontal="justify" vertical="top"/>
    </xf>
    <xf numFmtId="0" fontId="25" fillId="0" borderId="0" xfId="1" applyFont="1" applyAlignment="1">
      <alignment horizontal="justify"/>
    </xf>
    <xf numFmtId="0" fontId="13" fillId="9" borderId="29" xfId="1" applyFont="1" applyFill="1" applyBorder="1" applyAlignment="1">
      <alignment horizontal="left" vertical="top"/>
    </xf>
    <xf numFmtId="0" fontId="25" fillId="9" borderId="29" xfId="1" applyFont="1" applyFill="1" applyBorder="1" applyAlignment="1">
      <alignment horizontal="justify" vertical="top"/>
    </xf>
    <xf numFmtId="188" fontId="25" fillId="9" borderId="29" xfId="2" applyNumberFormat="1" applyFont="1" applyFill="1" applyBorder="1" applyAlignment="1">
      <alignment horizontal="justify" vertical="top"/>
    </xf>
    <xf numFmtId="0" fontId="12" fillId="6" borderId="29" xfId="1" applyFont="1" applyFill="1" applyBorder="1" applyAlignment="1">
      <alignment horizontal="left" vertical="top"/>
    </xf>
    <xf numFmtId="0" fontId="9" fillId="6" borderId="29" xfId="1" quotePrefix="1" applyFont="1" applyFill="1" applyBorder="1" applyAlignment="1">
      <alignment horizontal="left" vertical="top"/>
    </xf>
    <xf numFmtId="188" fontId="12" fillId="6" borderId="29" xfId="2" quotePrefix="1" applyNumberFormat="1" applyFont="1" applyFill="1" applyBorder="1" applyAlignment="1">
      <alignment horizontal="left" vertical="top"/>
    </xf>
    <xf numFmtId="188" fontId="13" fillId="9" borderId="28" xfId="2" applyNumberFormat="1" applyFont="1" applyFill="1" applyBorder="1" applyAlignment="1">
      <alignment horizontal="left" vertical="top"/>
    </xf>
    <xf numFmtId="188" fontId="13" fillId="9" borderId="30" xfId="2" applyNumberFormat="1" applyFont="1" applyFill="1" applyBorder="1" applyAlignment="1">
      <alignment horizontal="left" vertical="top"/>
    </xf>
    <xf numFmtId="188" fontId="26" fillId="8" borderId="28" xfId="2" applyNumberFormat="1" applyFont="1" applyFill="1" applyBorder="1" applyAlignment="1">
      <alignment horizontal="justify" vertical="top"/>
    </xf>
    <xf numFmtId="0" fontId="13" fillId="8" borderId="28" xfId="1" applyFont="1" applyFill="1" applyBorder="1" applyAlignment="1">
      <alignment horizontal="justify" vertical="top"/>
    </xf>
    <xf numFmtId="188" fontId="13" fillId="8" borderId="28" xfId="2" applyNumberFormat="1" applyFont="1" applyFill="1" applyBorder="1" applyAlignment="1">
      <alignment horizontal="justify" vertical="top"/>
    </xf>
    <xf numFmtId="0" fontId="12" fillId="7" borderId="29" xfId="1" applyFont="1" applyFill="1" applyBorder="1" applyAlignment="1">
      <alignment horizontal="left" vertical="top"/>
    </xf>
    <xf numFmtId="0" fontId="9" fillId="7" borderId="29" xfId="1" applyFont="1" applyFill="1" applyBorder="1" applyAlignment="1">
      <alignment horizontal="left" vertical="top"/>
    </xf>
    <xf numFmtId="188" fontId="12" fillId="7" borderId="29" xfId="2" applyNumberFormat="1" applyFont="1" applyFill="1" applyBorder="1" applyAlignment="1">
      <alignment horizontal="left" vertical="top"/>
    </xf>
    <xf numFmtId="0" fontId="12" fillId="6" borderId="30" xfId="1" applyFont="1" applyFill="1" applyBorder="1" applyAlignment="1">
      <alignment horizontal="left" vertical="top"/>
    </xf>
    <xf numFmtId="0" fontId="9" fillId="6" borderId="30" xfId="1" quotePrefix="1" applyFont="1" applyFill="1" applyBorder="1" applyAlignment="1">
      <alignment horizontal="left" vertical="top"/>
    </xf>
    <xf numFmtId="188" fontId="12" fillId="6" borderId="30" xfId="2" quotePrefix="1" applyNumberFormat="1" applyFont="1" applyFill="1" applyBorder="1" applyAlignment="1">
      <alignment horizontal="left" vertical="top"/>
    </xf>
    <xf numFmtId="0" fontId="9" fillId="0" borderId="28" xfId="1" applyFont="1" applyBorder="1" applyAlignment="1">
      <alignment horizontal="left" vertical="top"/>
    </xf>
    <xf numFmtId="188" fontId="12" fillId="0" borderId="28" xfId="2" applyNumberFormat="1" applyFont="1" applyFill="1" applyBorder="1" applyAlignment="1">
      <alignment horizontal="left" vertical="top"/>
    </xf>
    <xf numFmtId="188" fontId="12" fillId="6" borderId="28" xfId="2" quotePrefix="1" applyNumberFormat="1" applyFont="1" applyFill="1" applyBorder="1" applyAlignment="1">
      <alignment horizontal="left" vertical="top"/>
    </xf>
    <xf numFmtId="188" fontId="12" fillId="0" borderId="28" xfId="2" applyNumberFormat="1" applyFont="1" applyBorder="1" applyAlignment="1">
      <alignment horizontal="left" vertical="top"/>
    </xf>
    <xf numFmtId="0" fontId="13" fillId="0" borderId="28" xfId="1" applyFont="1" applyBorder="1" applyAlignment="1">
      <alignment horizontal="center" vertical="top"/>
    </xf>
    <xf numFmtId="188" fontId="13" fillId="0" borderId="28" xfId="2" applyNumberFormat="1" applyFont="1" applyBorder="1" applyAlignment="1">
      <alignment horizontal="center" vertical="top"/>
    </xf>
    <xf numFmtId="0" fontId="13" fillId="0" borderId="31" xfId="1" applyFont="1" applyBorder="1" applyAlignment="1">
      <alignment horizontal="left" vertical="top"/>
    </xf>
    <xf numFmtId="0" fontId="12" fillId="0" borderId="31" xfId="1" applyFont="1" applyBorder="1" applyAlignment="1">
      <alignment horizontal="center" vertical="top"/>
    </xf>
    <xf numFmtId="188" fontId="12" fillId="0" borderId="31" xfId="2" applyNumberFormat="1" applyFont="1" applyBorder="1" applyAlignment="1">
      <alignment horizontal="center" vertical="top"/>
    </xf>
    <xf numFmtId="0" fontId="13" fillId="0" borderId="0" xfId="1" applyFont="1" applyAlignment="1">
      <alignment horizontal="left" vertical="top"/>
    </xf>
    <xf numFmtId="0" fontId="12" fillId="0" borderId="0" xfId="1" applyFont="1" applyAlignment="1">
      <alignment horizontal="center" vertical="top"/>
    </xf>
    <xf numFmtId="188" fontId="12" fillId="0" borderId="0" xfId="2" applyNumberFormat="1" applyFont="1" applyBorder="1" applyAlignment="1">
      <alignment horizontal="center" vertical="top"/>
    </xf>
    <xf numFmtId="0" fontId="13" fillId="0" borderId="0" xfId="1" applyFont="1" applyAlignment="1">
      <alignment horizontal="left"/>
    </xf>
    <xf numFmtId="188" fontId="13" fillId="0" borderId="0" xfId="2" applyNumberFormat="1" applyFont="1"/>
    <xf numFmtId="188" fontId="12" fillId="0" borderId="0" xfId="2" applyNumberFormat="1" applyFont="1" applyAlignment="1">
      <alignment horizontal="left" vertical="top"/>
    </xf>
    <xf numFmtId="188" fontId="12" fillId="0" borderId="0" xfId="2" applyNumberFormat="1" applyFont="1" applyAlignment="1">
      <alignment horizontal="left"/>
    </xf>
    <xf numFmtId="0" fontId="13" fillId="0" borderId="12" xfId="1" applyFont="1" applyBorder="1" applyAlignment="1">
      <alignment horizontal="left" vertical="top"/>
    </xf>
    <xf numFmtId="0" fontId="12" fillId="0" borderId="12" xfId="1" applyFont="1" applyBorder="1" applyAlignment="1">
      <alignment horizontal="centerContinuous" vertical="top"/>
    </xf>
    <xf numFmtId="188" fontId="12" fillId="0" borderId="12" xfId="2" applyNumberFormat="1" applyFont="1" applyBorder="1" applyAlignment="1">
      <alignment horizontal="centerContinuous" vertical="top"/>
    </xf>
    <xf numFmtId="0" fontId="12" fillId="0" borderId="12" xfId="1" quotePrefix="1" applyFont="1" applyBorder="1" applyAlignment="1">
      <alignment horizontal="centerContinuous" vertical="top"/>
    </xf>
    <xf numFmtId="0" fontId="13" fillId="0" borderId="12" xfId="1" applyFont="1" applyBorder="1" applyAlignment="1">
      <alignment horizontal="centerContinuous" vertical="top"/>
    </xf>
    <xf numFmtId="0" fontId="12" fillId="0" borderId="12" xfId="1" applyFont="1" applyBorder="1" applyAlignment="1">
      <alignment horizontal="right" vertical="top"/>
    </xf>
    <xf numFmtId="0" fontId="13" fillId="0" borderId="6" xfId="1" applyFont="1" applyBorder="1" applyAlignment="1">
      <alignment vertical="top"/>
    </xf>
    <xf numFmtId="0" fontId="13" fillId="0" borderId="7" xfId="1" applyFont="1" applyBorder="1" applyAlignment="1">
      <alignment horizontal="center" vertical="top" wrapText="1"/>
    </xf>
    <xf numFmtId="0" fontId="13" fillId="0" borderId="11" xfId="1" applyFont="1" applyBorder="1" applyAlignment="1">
      <alignment vertical="top" wrapText="1"/>
    </xf>
    <xf numFmtId="0" fontId="13" fillId="0" borderId="12" xfId="1" applyFont="1" applyBorder="1" applyAlignment="1">
      <alignment vertical="top" wrapText="1"/>
    </xf>
    <xf numFmtId="0" fontId="12" fillId="0" borderId="1" xfId="1" applyFont="1" applyBorder="1" applyAlignment="1">
      <alignment horizontal="center" vertical="top"/>
    </xf>
    <xf numFmtId="0" fontId="12" fillId="0" borderId="13" xfId="1" applyFont="1" applyBorder="1" applyAlignment="1">
      <alignment horizontal="center" vertical="top"/>
    </xf>
    <xf numFmtId="0" fontId="13" fillId="0" borderId="16" xfId="1" applyFont="1" applyBorder="1" applyAlignment="1">
      <alignment vertical="top"/>
    </xf>
    <xf numFmtId="0" fontId="13" fillId="0" borderId="17" xfId="1" applyFont="1" applyBorder="1" applyAlignment="1">
      <alignment vertical="top"/>
    </xf>
    <xf numFmtId="187" fontId="13" fillId="0" borderId="17" xfId="2" applyFont="1" applyBorder="1" applyAlignment="1">
      <alignment vertical="top"/>
    </xf>
    <xf numFmtId="43" fontId="13" fillId="0" borderId="17" xfId="1" applyNumberFormat="1" applyFont="1" applyBorder="1" applyAlignment="1">
      <alignment vertical="top"/>
    </xf>
    <xf numFmtId="0" fontId="13" fillId="0" borderId="17" xfId="1" applyFont="1" applyBorder="1" applyAlignment="1">
      <alignment horizontal="left" vertical="top"/>
    </xf>
    <xf numFmtId="0" fontId="13" fillId="0" borderId="20" xfId="1" applyFont="1" applyBorder="1" applyAlignment="1">
      <alignment vertical="top"/>
    </xf>
    <xf numFmtId="0" fontId="13" fillId="0" borderId="21" xfId="1" applyFont="1" applyBorder="1" applyAlignment="1">
      <alignment horizontal="left" vertical="top"/>
    </xf>
    <xf numFmtId="0" fontId="13" fillId="0" borderId="21" xfId="1" applyFont="1" applyBorder="1" applyAlignment="1">
      <alignment vertical="top"/>
    </xf>
    <xf numFmtId="0" fontId="13" fillId="0" borderId="11" xfId="1" applyFont="1" applyBorder="1" applyAlignment="1">
      <alignment vertical="top"/>
    </xf>
    <xf numFmtId="0" fontId="13" fillId="0" borderId="13" xfId="1" applyFont="1" applyBorder="1" applyAlignment="1">
      <alignment horizontal="left" vertical="top"/>
    </xf>
    <xf numFmtId="0" fontId="13" fillId="0" borderId="13" xfId="1" applyFont="1" applyBorder="1" applyAlignment="1">
      <alignment vertical="top"/>
    </xf>
    <xf numFmtId="0" fontId="13" fillId="0" borderId="18" xfId="1" applyFont="1" applyBorder="1" applyAlignment="1">
      <alignment vertical="top"/>
    </xf>
    <xf numFmtId="0" fontId="13" fillId="0" borderId="19" xfId="1" applyFont="1" applyBorder="1" applyAlignment="1">
      <alignment horizontal="center" vertical="top"/>
    </xf>
    <xf numFmtId="0" fontId="13" fillId="0" borderId="0" xfId="1" applyFont="1" applyAlignment="1">
      <alignment horizontal="center" vertical="top"/>
    </xf>
    <xf numFmtId="0" fontId="12" fillId="0" borderId="0" xfId="1" applyFont="1" applyAlignment="1">
      <alignment horizontal="right" vertical="top"/>
    </xf>
    <xf numFmtId="188" fontId="15" fillId="0" borderId="0" xfId="2" applyNumberFormat="1" applyFont="1" applyAlignment="1">
      <alignment vertical="top"/>
    </xf>
    <xf numFmtId="0" fontId="15" fillId="0" borderId="0" xfId="1" applyFont="1" applyAlignment="1">
      <alignment vertical="top"/>
    </xf>
    <xf numFmtId="0" fontId="23" fillId="0" borderId="12" xfId="1" applyFont="1" applyBorder="1" applyAlignment="1">
      <alignment vertical="top"/>
    </xf>
    <xf numFmtId="188" fontId="15" fillId="0" borderId="12" xfId="2" applyNumberFormat="1" applyFont="1" applyBorder="1" applyAlignment="1">
      <alignment vertical="top"/>
    </xf>
    <xf numFmtId="0" fontId="15" fillId="0" borderId="12" xfId="1" applyFont="1" applyBorder="1" applyAlignment="1">
      <alignment vertical="top"/>
    </xf>
    <xf numFmtId="0" fontId="12" fillId="0" borderId="6" xfId="1" applyFont="1" applyBorder="1" applyAlignment="1">
      <alignment vertical="top"/>
    </xf>
    <xf numFmtId="0" fontId="12" fillId="0" borderId="8" xfId="1" applyFont="1" applyBorder="1" applyAlignment="1">
      <alignment horizontal="center" vertical="top" wrapText="1"/>
    </xf>
    <xf numFmtId="0" fontId="15" fillId="0" borderId="0" xfId="1" applyFont="1"/>
    <xf numFmtId="0" fontId="13" fillId="0" borderId="13" xfId="1" applyFont="1" applyBorder="1" applyAlignment="1">
      <alignment vertical="top" wrapText="1"/>
    </xf>
    <xf numFmtId="0" fontId="13" fillId="0" borderId="23" xfId="1" applyFont="1" applyBorder="1" applyAlignment="1">
      <alignment vertical="top"/>
    </xf>
    <xf numFmtId="187" fontId="13" fillId="0" borderId="23" xfId="2" applyFont="1" applyBorder="1" applyAlignment="1">
      <alignment vertical="top"/>
    </xf>
    <xf numFmtId="0" fontId="13" fillId="0" borderId="24" xfId="1" applyFont="1" applyBorder="1" applyAlignment="1">
      <alignment vertical="top"/>
    </xf>
    <xf numFmtId="187" fontId="13" fillId="0" borderId="24" xfId="2" applyFont="1" applyBorder="1" applyAlignment="1">
      <alignment vertical="top"/>
    </xf>
    <xf numFmtId="187" fontId="13" fillId="0" borderId="24" xfId="1" applyNumberFormat="1" applyFont="1" applyBorder="1" applyAlignment="1">
      <alignment vertical="top"/>
    </xf>
    <xf numFmtId="0" fontId="13" fillId="0" borderId="32" xfId="1" applyFont="1" applyBorder="1" applyAlignment="1">
      <alignment vertical="top"/>
    </xf>
    <xf numFmtId="187" fontId="13" fillId="0" borderId="32" xfId="1" applyNumberFormat="1" applyFont="1" applyBorder="1" applyAlignment="1">
      <alignment vertical="top"/>
    </xf>
    <xf numFmtId="43" fontId="13" fillId="0" borderId="32" xfId="1" applyNumberFormat="1" applyFont="1" applyBorder="1" applyAlignment="1">
      <alignment vertical="top"/>
    </xf>
    <xf numFmtId="188" fontId="13" fillId="0" borderId="0" xfId="2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12" fillId="2" borderId="28" xfId="1" applyFont="1" applyFill="1" applyBorder="1" applyAlignment="1">
      <alignment horizontal="left" vertical="top"/>
    </xf>
    <xf numFmtId="188" fontId="12" fillId="2" borderId="28" xfId="2" applyNumberFormat="1" applyFont="1" applyFill="1" applyBorder="1" applyAlignment="1">
      <alignment horizontal="left" vertical="top"/>
    </xf>
    <xf numFmtId="0" fontId="13" fillId="2" borderId="28" xfId="1" applyFont="1" applyFill="1" applyBorder="1" applyAlignment="1">
      <alignment horizontal="center" vertical="top"/>
    </xf>
    <xf numFmtId="0" fontId="13" fillId="0" borderId="33" xfId="1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10" borderId="1" xfId="0" applyFont="1" applyFill="1" applyBorder="1" applyAlignment="1">
      <alignment horizontal="center" vertical="top" wrapText="1"/>
    </xf>
    <xf numFmtId="0" fontId="15" fillId="0" borderId="22" xfId="1" applyFont="1" applyBorder="1" applyAlignment="1">
      <alignment horizontal="left" vertical="top" wrapText="1"/>
    </xf>
    <xf numFmtId="0" fontId="15" fillId="0" borderId="10" xfId="1" applyFont="1" applyBorder="1" applyAlignment="1">
      <alignment horizontal="left" vertical="top" wrapText="1"/>
    </xf>
    <xf numFmtId="0" fontId="15" fillId="0" borderId="9" xfId="1" applyFont="1" applyBorder="1" applyAlignment="1">
      <alignment horizontal="left" vertical="top" wrapText="1"/>
    </xf>
    <xf numFmtId="189" fontId="13" fillId="0" borderId="17" xfId="3" applyNumberFormat="1" applyFont="1" applyBorder="1" applyAlignment="1">
      <alignment vertical="top"/>
    </xf>
    <xf numFmtId="187" fontId="13" fillId="0" borderId="19" xfId="1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89" fontId="1" fillId="0" borderId="0" xfId="3" applyNumberFormat="1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1" applyFont="1" applyAlignment="1">
      <alignment horizontal="center" vertical="top"/>
    </xf>
    <xf numFmtId="0" fontId="7" fillId="0" borderId="0" xfId="1" quotePrefix="1" applyFont="1" applyAlignment="1">
      <alignment horizontal="center"/>
    </xf>
    <xf numFmtId="0" fontId="7" fillId="0" borderId="0" xfId="1" quotePrefix="1" applyFont="1" applyAlignment="1">
      <alignment horizontal="center" vertical="top"/>
    </xf>
    <xf numFmtId="190" fontId="53" fillId="0" borderId="1" xfId="3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189" fontId="34" fillId="12" borderId="15" xfId="3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center" vertical="top" wrapText="1"/>
      <protection locked="0"/>
    </xf>
    <xf numFmtId="0" fontId="35" fillId="0" borderId="0" xfId="0" applyFont="1" applyAlignment="1" applyProtection="1">
      <alignment horizontal="center" vertical="top" wrapText="1"/>
      <protection locked="0"/>
    </xf>
    <xf numFmtId="0" fontId="44" fillId="0" borderId="14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9" fillId="0" borderId="0" xfId="0" applyFont="1" applyAlignment="1" applyProtection="1">
      <alignment horizontal="center" vertical="top" wrapText="1"/>
      <protection locked="0"/>
    </xf>
    <xf numFmtId="0" fontId="34" fillId="0" borderId="0" xfId="0" applyFont="1" applyAlignment="1" applyProtection="1">
      <alignment horizontal="center" vertical="top" wrapText="1"/>
      <protection locked="0"/>
    </xf>
    <xf numFmtId="0" fontId="44" fillId="0" borderId="15" xfId="0" applyFont="1" applyBorder="1" applyAlignment="1" applyProtection="1">
      <alignment horizontal="center" vertical="top" wrapText="1"/>
      <protection locked="0"/>
    </xf>
    <xf numFmtId="0" fontId="45" fillId="4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horizontal="left" vertical="top" wrapText="1"/>
      <protection locked="0"/>
    </xf>
    <xf numFmtId="0" fontId="46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51" fillId="5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189" fontId="1" fillId="9" borderId="1" xfId="3" applyNumberFormat="1" applyFont="1" applyFill="1" applyBorder="1" applyAlignment="1" applyProtection="1">
      <alignment vertical="top" wrapText="1"/>
      <protection locked="0"/>
    </xf>
    <xf numFmtId="189" fontId="1" fillId="0" borderId="0" xfId="3" applyNumberFormat="1" applyFont="1" applyFill="1" applyBorder="1" applyAlignment="1" applyProtection="1">
      <alignment horizontal="center" vertical="top" wrapText="1"/>
      <protection locked="0"/>
    </xf>
    <xf numFmtId="189" fontId="1" fillId="12" borderId="14" xfId="3" applyNumberFormat="1" applyFont="1" applyFill="1" applyBorder="1" applyAlignment="1" applyProtection="1">
      <alignment vertical="top" wrapText="1"/>
      <protection locked="0"/>
    </xf>
    <xf numFmtId="189" fontId="1" fillId="12" borderId="26" xfId="3" applyNumberFormat="1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189" fontId="2" fillId="0" borderId="0" xfId="3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89" fontId="28" fillId="0" borderId="0" xfId="3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40" fillId="0" borderId="0" xfId="0" applyFont="1" applyAlignment="1" applyProtection="1">
      <alignment horizontal="left" vertical="top" wrapText="1"/>
      <protection locked="0"/>
    </xf>
    <xf numFmtId="0" fontId="40" fillId="12" borderId="14" xfId="0" applyFont="1" applyFill="1" applyBorder="1" applyAlignment="1" applyProtection="1">
      <alignment horizontal="left" vertical="top" wrapText="1"/>
      <protection locked="0"/>
    </xf>
    <xf numFmtId="189" fontId="1" fillId="12" borderId="26" xfId="3" applyNumberFormat="1" applyFont="1" applyFill="1" applyBorder="1" applyAlignment="1" applyProtection="1">
      <alignment horizontal="center" vertical="top" wrapText="1"/>
      <protection locked="0"/>
    </xf>
    <xf numFmtId="189" fontId="2" fillId="12" borderId="26" xfId="3" applyNumberFormat="1" applyFont="1" applyFill="1" applyBorder="1" applyAlignment="1" applyProtection="1">
      <alignment horizontal="center" vertical="top" wrapText="1"/>
      <protection locked="0"/>
    </xf>
    <xf numFmtId="0" fontId="2" fillId="12" borderId="26" xfId="0" applyFont="1" applyFill="1" applyBorder="1" applyAlignment="1" applyProtection="1">
      <alignment horizontal="center" vertical="top" wrapText="1"/>
      <protection locked="0"/>
    </xf>
    <xf numFmtId="0" fontId="40" fillId="12" borderId="26" xfId="0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189" fontId="29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189" fontId="2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43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" fillId="4" borderId="0" xfId="0" applyFont="1" applyFill="1" applyProtection="1"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32" fillId="0" borderId="12" xfId="0" applyFont="1" applyBorder="1" applyAlignment="1" applyProtection="1">
      <alignment horizontal="left" vertical="top"/>
      <protection locked="0"/>
    </xf>
    <xf numFmtId="0" fontId="29" fillId="0" borderId="14" xfId="0" applyFont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189" fontId="48" fillId="0" borderId="1" xfId="3" applyNumberFormat="1" applyFont="1" applyFill="1" applyBorder="1" applyAlignment="1" applyProtection="1">
      <alignment vertical="top"/>
      <protection locked="0"/>
    </xf>
    <xf numFmtId="189" fontId="8" fillId="12" borderId="14" xfId="0" applyNumberFormat="1" applyFont="1" applyFill="1" applyBorder="1" applyAlignment="1" applyProtection="1">
      <alignment vertical="top"/>
      <protection locked="0"/>
    </xf>
    <xf numFmtId="0" fontId="31" fillId="11" borderId="0" xfId="0" applyFont="1" applyFill="1" applyAlignment="1" applyProtection="1">
      <alignment vertical="top"/>
      <protection locked="0"/>
    </xf>
    <xf numFmtId="189" fontId="8" fillId="0" borderId="0" xfId="0" applyNumberFormat="1" applyFont="1" applyAlignment="1" applyProtection="1">
      <alignment vertical="top"/>
      <protection locked="0"/>
    </xf>
    <xf numFmtId="0" fontId="8" fillId="12" borderId="26" xfId="0" applyFont="1" applyFill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189" fontId="8" fillId="12" borderId="26" xfId="0" applyNumberFormat="1" applyFont="1" applyFill="1" applyBorder="1" applyAlignment="1" applyProtection="1">
      <alignment vertical="top"/>
      <protection locked="0"/>
    </xf>
    <xf numFmtId="0" fontId="1" fillId="0" borderId="14" xfId="0" applyFont="1" applyBorder="1" applyAlignment="1" applyProtection="1">
      <alignment vertical="top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29" fillId="0" borderId="1" xfId="0" applyFont="1" applyBorder="1" applyAlignment="1" applyProtection="1">
      <alignment horizontal="center" vertical="top" wrapText="1"/>
      <protection locked="0"/>
    </xf>
    <xf numFmtId="0" fontId="1" fillId="0" borderId="1" xfId="0" quotePrefix="1" applyFont="1" applyBorder="1" applyAlignment="1" applyProtection="1">
      <alignment horizontal="left" vertical="top" wrapText="1"/>
      <protection locked="0"/>
    </xf>
    <xf numFmtId="0" fontId="1" fillId="12" borderId="1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12" borderId="26" xfId="0" applyFont="1" applyFill="1" applyBorder="1" applyAlignment="1" applyProtection="1">
      <alignment horizontal="center" vertical="top" wrapText="1"/>
      <protection locked="0"/>
    </xf>
    <xf numFmtId="0" fontId="2" fillId="5" borderId="1" xfId="0" quotePrefix="1" applyFont="1" applyFill="1" applyBorder="1" applyAlignment="1" applyProtection="1">
      <alignment horizontal="center" vertical="top" wrapText="1"/>
      <protection locked="0"/>
    </xf>
    <xf numFmtId="0" fontId="1" fillId="12" borderId="26" xfId="0" applyFont="1" applyFill="1" applyBorder="1" applyProtection="1">
      <protection locked="0"/>
    </xf>
    <xf numFmtId="0" fontId="1" fillId="0" borderId="0" xfId="0" quotePrefix="1" applyFont="1" applyAlignment="1" applyProtection="1">
      <alignment horizontal="left" vertical="top"/>
      <protection locked="0"/>
    </xf>
    <xf numFmtId="0" fontId="33" fillId="0" borderId="0" xfId="0" quotePrefix="1" applyFont="1" applyAlignment="1" applyProtection="1">
      <alignment horizontal="left" vertical="top"/>
      <protection locked="0"/>
    </xf>
    <xf numFmtId="189" fontId="6" fillId="4" borderId="0" xfId="3" applyNumberFormat="1" applyFont="1" applyFill="1" applyBorder="1" applyProtection="1">
      <protection locked="0"/>
    </xf>
    <xf numFmtId="189" fontId="6" fillId="0" borderId="0" xfId="3" applyNumberFormat="1" applyFont="1" applyFill="1" applyBorder="1" applyProtection="1">
      <protection locked="0"/>
    </xf>
    <xf numFmtId="0" fontId="2" fillId="15" borderId="1" xfId="0" applyFont="1" applyFill="1" applyBorder="1" applyAlignment="1" applyProtection="1">
      <alignment horizontal="center" vertical="top" wrapText="1"/>
      <protection locked="0"/>
    </xf>
    <xf numFmtId="0" fontId="2" fillId="5" borderId="34" xfId="0" applyFont="1" applyFill="1" applyBorder="1" applyAlignment="1" applyProtection="1">
      <alignment horizontal="center" vertical="top" wrapText="1"/>
      <protection locked="0"/>
    </xf>
    <xf numFmtId="0" fontId="2" fillId="15" borderId="4" xfId="0" applyFont="1" applyFill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1" fillId="9" borderId="1" xfId="0" applyFont="1" applyFill="1" applyBorder="1" applyAlignment="1" applyProtection="1">
      <alignment horizontal="center" vertical="top" wrapText="1"/>
      <protection locked="0"/>
    </xf>
    <xf numFmtId="0" fontId="1" fillId="9" borderId="34" xfId="0" applyFont="1" applyFill="1" applyBorder="1" applyAlignment="1" applyProtection="1">
      <alignment horizontal="center" vertical="top" wrapText="1"/>
      <protection locked="0"/>
    </xf>
    <xf numFmtId="0" fontId="1" fillId="9" borderId="4" xfId="0" applyFont="1" applyFill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49" fillId="0" borderId="1" xfId="1" applyFont="1" applyBorder="1" applyAlignment="1" applyProtection="1">
      <alignment vertical="top" wrapText="1"/>
      <protection locked="0"/>
    </xf>
    <xf numFmtId="0" fontId="29" fillId="5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30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2" fontId="3" fillId="0" borderId="0" xfId="3" applyNumberFormat="1" applyFont="1" applyAlignment="1" applyProtection="1">
      <alignment horizontal="center" vertical="top" wrapText="1"/>
      <protection locked="0"/>
    </xf>
    <xf numFmtId="2" fontId="1" fillId="0" borderId="0" xfId="3" applyNumberFormat="1" applyFont="1" applyAlignment="1" applyProtection="1">
      <alignment horizontal="center" vertical="top" wrapText="1"/>
      <protection locked="0"/>
    </xf>
    <xf numFmtId="0" fontId="6" fillId="5" borderId="1" xfId="1" applyFont="1" applyFill="1" applyBorder="1" applyAlignment="1" applyProtection="1">
      <alignment horizontal="center" vertical="top"/>
      <protection locked="0"/>
    </xf>
    <xf numFmtId="0" fontId="6" fillId="5" borderId="1" xfId="3" applyNumberFormat="1" applyFont="1" applyFill="1" applyBorder="1" applyAlignment="1" applyProtection="1">
      <alignment horizontal="center" vertical="top"/>
      <protection locked="0"/>
    </xf>
    <xf numFmtId="191" fontId="7" fillId="0" borderId="0" xfId="1" applyNumberFormat="1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2" fontId="7" fillId="0" borderId="0" xfId="1" applyNumberFormat="1" applyFont="1" applyAlignment="1" applyProtection="1">
      <alignment vertical="top"/>
      <protection locked="0"/>
    </xf>
    <xf numFmtId="0" fontId="47" fillId="0" borderId="0" xfId="1" applyFont="1" applyAlignment="1" applyProtection="1">
      <alignment vertical="top"/>
      <protection locked="0"/>
    </xf>
    <xf numFmtId="0" fontId="47" fillId="0" borderId="0" xfId="0" applyFont="1" applyAlignment="1" applyProtection="1">
      <alignment vertical="top"/>
      <protection locked="0"/>
    </xf>
    <xf numFmtId="0" fontId="47" fillId="0" borderId="0" xfId="1" applyFont="1" applyAlignment="1" applyProtection="1">
      <alignment horizontal="center" vertical="top"/>
      <protection locked="0"/>
    </xf>
    <xf numFmtId="43" fontId="47" fillId="0" borderId="0" xfId="0" applyNumberFormat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0" fillId="0" borderId="0" xfId="0" applyFont="1" applyAlignment="1" applyProtection="1">
      <alignment vertical="top"/>
      <protection locked="0"/>
    </xf>
    <xf numFmtId="0" fontId="34" fillId="12" borderId="15" xfId="0" applyFont="1" applyFill="1" applyBorder="1" applyAlignment="1">
      <alignment horizontal="center" vertical="top"/>
    </xf>
    <xf numFmtId="189" fontId="42" fillId="12" borderId="15" xfId="3" applyNumberFormat="1" applyFont="1" applyFill="1" applyBorder="1" applyAlignment="1" applyProtection="1">
      <alignment horizontal="center"/>
    </xf>
    <xf numFmtId="189" fontId="34" fillId="12" borderId="15" xfId="3" applyNumberFormat="1" applyFont="1" applyFill="1" applyBorder="1" applyAlignment="1" applyProtection="1">
      <alignment horizontal="center" vertical="top" wrapText="1"/>
    </xf>
    <xf numFmtId="49" fontId="40" fillId="0" borderId="0" xfId="0" applyNumberFormat="1" applyFont="1" applyAlignment="1">
      <alignment vertical="top"/>
    </xf>
    <xf numFmtId="43" fontId="2" fillId="14" borderId="0" xfId="0" applyNumberFormat="1" applyFont="1" applyFill="1" applyAlignment="1">
      <alignment vertical="top"/>
    </xf>
    <xf numFmtId="43" fontId="2" fillId="14" borderId="0" xfId="3" applyFont="1" applyFill="1" applyBorder="1" applyAlignment="1" applyProtection="1">
      <alignment horizontal="left" vertical="top"/>
    </xf>
    <xf numFmtId="43" fontId="6" fillId="12" borderId="1" xfId="3" applyFont="1" applyFill="1" applyBorder="1" applyProtection="1"/>
    <xf numFmtId="189" fontId="30" fillId="0" borderId="0" xfId="3" applyNumberFormat="1" applyFont="1" applyFill="1" applyBorder="1" applyAlignment="1" applyProtection="1">
      <alignment horizontal="center" vertical="top" wrapText="1"/>
      <protection locked="0"/>
    </xf>
    <xf numFmtId="189" fontId="29" fillId="0" borderId="0" xfId="3" applyNumberFormat="1" applyFont="1" applyFill="1" applyBorder="1" applyAlignment="1" applyProtection="1">
      <alignment horizontal="center" vertical="top" wrapText="1"/>
      <protection locked="0"/>
    </xf>
    <xf numFmtId="189" fontId="57" fillId="0" borderId="0" xfId="3" applyNumberFormat="1" applyFont="1" applyFill="1" applyBorder="1" applyAlignment="1" applyProtection="1">
      <alignment horizontal="left" vertical="top"/>
      <protection locked="0"/>
    </xf>
    <xf numFmtId="0" fontId="58" fillId="0" borderId="0" xfId="0" applyFont="1" applyAlignment="1" applyProtection="1">
      <alignment horizontal="left" vertical="top" wrapText="1"/>
      <protection locked="0"/>
    </xf>
    <xf numFmtId="0" fontId="59" fillId="0" borderId="0" xfId="0" applyFont="1" applyAlignment="1" applyProtection="1">
      <alignment vertical="top"/>
      <protection locked="0"/>
    </xf>
    <xf numFmtId="0" fontId="59" fillId="0" borderId="0" xfId="0" applyFont="1" applyAlignment="1" applyProtection="1">
      <alignment horizontal="left" vertical="top" wrapText="1"/>
      <protection locked="0"/>
    </xf>
    <xf numFmtId="0" fontId="30" fillId="4" borderId="0" xfId="0" applyFont="1" applyFill="1" applyProtection="1">
      <protection locked="0"/>
    </xf>
    <xf numFmtId="0" fontId="45" fillId="0" borderId="0" xfId="0" applyFont="1" applyAlignment="1" applyProtection="1">
      <alignment horizontal="left" vertical="top"/>
      <protection locked="0"/>
    </xf>
    <xf numFmtId="0" fontId="60" fillId="0" borderId="0" xfId="0" applyFont="1" applyAlignment="1" applyProtection="1">
      <alignment horizontal="center" vertical="top" wrapText="1"/>
      <protection locked="0"/>
    </xf>
    <xf numFmtId="189" fontId="60" fillId="0" borderId="0" xfId="0" applyNumberFormat="1" applyFont="1" applyAlignment="1" applyProtection="1">
      <alignment vertical="top"/>
      <protection locked="0"/>
    </xf>
    <xf numFmtId="0" fontId="60" fillId="0" borderId="0" xfId="0" applyFont="1" applyAlignment="1" applyProtection="1">
      <alignment vertical="top"/>
      <protection locked="0"/>
    </xf>
    <xf numFmtId="0" fontId="45" fillId="0" borderId="0" xfId="0" applyFont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189" fontId="61" fillId="4" borderId="0" xfId="3" applyNumberFormat="1" applyFont="1" applyFill="1" applyBorder="1" applyProtection="1">
      <protection locked="0"/>
    </xf>
    <xf numFmtId="0" fontId="62" fillId="0" borderId="0" xfId="0" applyFont="1" applyProtection="1">
      <protection locked="0"/>
    </xf>
    <xf numFmtId="0" fontId="62" fillId="0" borderId="0" xfId="1" applyFont="1" applyAlignment="1" applyProtection="1">
      <alignment vertical="top"/>
      <protection locked="0"/>
    </xf>
    <xf numFmtId="189" fontId="29" fillId="12" borderId="1" xfId="0" applyNumberFormat="1" applyFont="1" applyFill="1" applyBorder="1" applyAlignment="1">
      <alignment horizontal="center" vertical="top"/>
    </xf>
    <xf numFmtId="189" fontId="29" fillId="12" borderId="15" xfId="3" applyNumberFormat="1" applyFont="1" applyFill="1" applyBorder="1" applyAlignment="1" applyProtection="1">
      <alignment horizontal="center" vertical="top" wrapText="1"/>
    </xf>
    <xf numFmtId="190" fontId="1" fillId="0" borderId="1" xfId="3" applyNumberFormat="1" applyFont="1" applyBorder="1" applyAlignment="1">
      <alignment horizontal="left" vertical="top" wrapText="1"/>
    </xf>
    <xf numFmtId="190" fontId="1" fillId="0" borderId="4" xfId="3" applyNumberFormat="1" applyFont="1" applyFill="1" applyBorder="1" applyAlignment="1">
      <alignment horizontal="left" vertical="top" wrapText="1"/>
    </xf>
    <xf numFmtId="190" fontId="1" fillId="0" borderId="1" xfId="3" applyNumberFormat="1" applyFont="1" applyFill="1" applyBorder="1" applyAlignment="1">
      <alignment horizontal="left" vertical="top" wrapText="1"/>
    </xf>
    <xf numFmtId="0" fontId="51" fillId="5" borderId="15" xfId="0" applyFont="1" applyFill="1" applyBorder="1" applyAlignment="1" applyProtection="1">
      <alignment horizontal="center" vertical="top" wrapText="1"/>
      <protection locked="0"/>
    </xf>
    <xf numFmtId="43" fontId="6" fillId="5" borderId="1" xfId="3" applyFont="1" applyFill="1" applyBorder="1" applyAlignment="1" applyProtection="1">
      <alignment vertical="top"/>
    </xf>
    <xf numFmtId="191" fontId="6" fillId="5" borderId="1" xfId="1" applyNumberFormat="1" applyFont="1" applyFill="1" applyBorder="1" applyAlignment="1">
      <alignment vertical="top"/>
    </xf>
    <xf numFmtId="189" fontId="31" fillId="5" borderId="1" xfId="0" applyNumberFormat="1" applyFont="1" applyFill="1" applyBorder="1" applyAlignment="1">
      <alignment vertical="top"/>
    </xf>
    <xf numFmtId="0" fontId="13" fillId="2" borderId="28" xfId="1" applyFont="1" applyFill="1" applyBorder="1" applyAlignment="1">
      <alignment horizontal="left" vertical="top" wrapText="1"/>
    </xf>
    <xf numFmtId="0" fontId="6" fillId="0" borderId="1" xfId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wrapText="1"/>
      <protection locked="0"/>
    </xf>
    <xf numFmtId="0" fontId="41" fillId="0" borderId="1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" fillId="0" borderId="3" xfId="0" applyFont="1" applyBorder="1" applyProtection="1"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5" borderId="3" xfId="0" applyFont="1" applyFill="1" applyBorder="1" applyProtection="1">
      <protection locked="0"/>
    </xf>
    <xf numFmtId="0" fontId="30" fillId="5" borderId="4" xfId="0" applyFont="1" applyFill="1" applyBorder="1" applyProtection="1">
      <protection locked="0"/>
    </xf>
    <xf numFmtId="191" fontId="63" fillId="0" borderId="0" xfId="0" applyNumberFormat="1" applyFont="1" applyProtection="1"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189" fontId="2" fillId="5" borderId="1" xfId="3" applyNumberFormat="1" applyFont="1" applyFill="1" applyBorder="1" applyAlignment="1" applyProtection="1">
      <alignment vertical="top" wrapText="1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vertical="top"/>
    </xf>
    <xf numFmtId="0" fontId="9" fillId="0" borderId="0" xfId="1" quotePrefix="1" applyFont="1" applyAlignment="1">
      <alignment horizontal="left" vertical="top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vertical="top"/>
    </xf>
    <xf numFmtId="0" fontId="10" fillId="0" borderId="12" xfId="1" applyFont="1" applyBorder="1" applyAlignment="1">
      <alignment horizontal="right" vertical="top"/>
    </xf>
    <xf numFmtId="0" fontId="12" fillId="0" borderId="0" xfId="1" applyFont="1" applyAlignment="1">
      <alignment vertical="top"/>
    </xf>
    <xf numFmtId="0" fontId="9" fillId="0" borderId="13" xfId="1" applyFont="1" applyBorder="1" applyAlignment="1">
      <alignment horizontal="center" vertical="top"/>
    </xf>
    <xf numFmtId="0" fontId="13" fillId="0" borderId="9" xfId="1" applyFont="1" applyBorder="1" applyAlignment="1">
      <alignment vertical="top"/>
    </xf>
    <xf numFmtId="0" fontId="14" fillId="0" borderId="10" xfId="1" applyFont="1" applyBorder="1" applyAlignment="1">
      <alignment horizontal="left" vertical="top"/>
    </xf>
    <xf numFmtId="0" fontId="13" fillId="0" borderId="10" xfId="1" applyFont="1" applyBorder="1" applyAlignment="1">
      <alignment vertical="top"/>
    </xf>
    <xf numFmtId="188" fontId="13" fillId="0" borderId="17" xfId="2" applyNumberFormat="1" applyFont="1" applyBorder="1" applyAlignment="1">
      <alignment vertical="top"/>
    </xf>
    <xf numFmtId="188" fontId="13" fillId="0" borderId="13" xfId="2" applyNumberFormat="1" applyFont="1" applyBorder="1" applyAlignment="1">
      <alignment vertical="top"/>
    </xf>
    <xf numFmtId="188" fontId="13" fillId="0" borderId="19" xfId="2" applyNumberFormat="1" applyFont="1" applyBorder="1" applyAlignment="1">
      <alignment vertical="top"/>
    </xf>
    <xf numFmtId="0" fontId="13" fillId="0" borderId="17" xfId="1" quotePrefix="1" applyFont="1" applyBorder="1" applyAlignment="1">
      <alignment horizontal="left" vertical="top"/>
    </xf>
    <xf numFmtId="0" fontId="13" fillId="2" borderId="16" xfId="1" applyFont="1" applyFill="1" applyBorder="1" applyAlignment="1">
      <alignment vertical="top"/>
    </xf>
    <xf numFmtId="0" fontId="13" fillId="2" borderId="17" xfId="1" applyFont="1" applyFill="1" applyBorder="1" applyAlignment="1">
      <alignment horizontal="center" vertical="top"/>
    </xf>
    <xf numFmtId="188" fontId="13" fillId="2" borderId="17" xfId="2" applyNumberFormat="1" applyFont="1" applyFill="1" applyBorder="1" applyAlignment="1">
      <alignment vertical="top"/>
    </xf>
    <xf numFmtId="0" fontId="13" fillId="2" borderId="11" xfId="1" applyFont="1" applyFill="1" applyBorder="1" applyAlignment="1">
      <alignment vertical="top"/>
    </xf>
    <xf numFmtId="0" fontId="13" fillId="2" borderId="13" xfId="1" applyFont="1" applyFill="1" applyBorder="1" applyAlignment="1">
      <alignment horizontal="left" vertical="top" wrapText="1"/>
    </xf>
    <xf numFmtId="188" fontId="13" fillId="2" borderId="13" xfId="1" applyNumberFormat="1" applyFont="1" applyFill="1" applyBorder="1" applyAlignment="1">
      <alignment vertical="top"/>
    </xf>
    <xf numFmtId="0" fontId="13" fillId="2" borderId="2" xfId="1" applyFont="1" applyFill="1" applyBorder="1" applyAlignment="1">
      <alignment vertical="top"/>
    </xf>
    <xf numFmtId="0" fontId="13" fillId="2" borderId="4" xfId="1" applyFont="1" applyFill="1" applyBorder="1" applyAlignment="1">
      <alignment horizontal="left" vertical="top" wrapText="1"/>
    </xf>
    <xf numFmtId="188" fontId="13" fillId="2" borderId="4" xfId="1" applyNumberFormat="1" applyFont="1" applyFill="1" applyBorder="1" applyAlignment="1">
      <alignment vertical="top"/>
    </xf>
    <xf numFmtId="0" fontId="13" fillId="2" borderId="9" xfId="1" applyFont="1" applyFill="1" applyBorder="1" applyAlignment="1">
      <alignment vertical="top"/>
    </xf>
    <xf numFmtId="0" fontId="13" fillId="2" borderId="10" xfId="1" applyFont="1" applyFill="1" applyBorder="1" applyAlignment="1">
      <alignment horizontal="center" vertical="top"/>
    </xf>
    <xf numFmtId="188" fontId="13" fillId="2" borderId="10" xfId="2" applyNumberFormat="1" applyFont="1" applyFill="1" applyBorder="1" applyAlignment="1">
      <alignment vertical="top"/>
    </xf>
    <xf numFmtId="0" fontId="12" fillId="2" borderId="4" xfId="1" applyFont="1" applyFill="1" applyBorder="1" applyAlignment="1">
      <alignment horizontal="center" vertical="top"/>
    </xf>
    <xf numFmtId="0" fontId="9" fillId="0" borderId="0" xfId="1" applyFont="1" applyAlignment="1">
      <alignment horizontal="centerContinuous" vertical="top"/>
    </xf>
    <xf numFmtId="0" fontId="9" fillId="0" borderId="12" xfId="1" applyFont="1" applyBorder="1" applyAlignment="1">
      <alignment horizontal="centerContinuous" vertical="top"/>
    </xf>
    <xf numFmtId="0" fontId="9" fillId="0" borderId="12" xfId="1" quotePrefix="1" applyFont="1" applyBorder="1" applyAlignment="1">
      <alignment horizontal="centerContinuous" vertical="top"/>
    </xf>
    <xf numFmtId="0" fontId="15" fillId="0" borderId="12" xfId="1" applyFont="1" applyBorder="1" applyAlignment="1">
      <alignment horizontal="centerContinuous" vertical="top"/>
    </xf>
    <xf numFmtId="0" fontId="15" fillId="0" borderId="16" xfId="1" applyFont="1" applyBorder="1" applyAlignment="1">
      <alignment vertical="top"/>
    </xf>
    <xf numFmtId="0" fontId="15" fillId="0" borderId="17" xfId="1" applyFont="1" applyBorder="1" applyAlignment="1">
      <alignment vertical="top" wrapText="1"/>
    </xf>
    <xf numFmtId="0" fontId="15" fillId="0" borderId="17" xfId="1" applyFont="1" applyBorder="1" applyAlignment="1">
      <alignment vertical="top"/>
    </xf>
    <xf numFmtId="0" fontId="15" fillId="0" borderId="17" xfId="1" applyFont="1" applyBorder="1" applyAlignment="1">
      <alignment horizontal="left" vertical="top"/>
    </xf>
    <xf numFmtId="0" fontId="15" fillId="0" borderId="20" xfId="1" applyFont="1" applyBorder="1" applyAlignment="1">
      <alignment vertical="top"/>
    </xf>
    <xf numFmtId="0" fontId="15" fillId="0" borderId="21" xfId="1" applyFont="1" applyBorder="1" applyAlignment="1">
      <alignment horizontal="left" vertical="top"/>
    </xf>
    <xf numFmtId="0" fontId="15" fillId="0" borderId="21" xfId="1" applyFont="1" applyBorder="1" applyAlignment="1">
      <alignment vertical="top"/>
    </xf>
    <xf numFmtId="0" fontId="15" fillId="0" borderId="10" xfId="1" applyFont="1" applyBorder="1" applyAlignment="1">
      <alignment vertical="top"/>
    </xf>
    <xf numFmtId="0" fontId="15" fillId="0" borderId="18" xfId="1" applyFont="1" applyBorder="1" applyAlignment="1">
      <alignment vertical="top"/>
    </xf>
    <xf numFmtId="0" fontId="15" fillId="0" borderId="19" xfId="1" applyFont="1" applyBorder="1" applyAlignment="1">
      <alignment horizontal="center" vertical="top"/>
    </xf>
    <xf numFmtId="0" fontId="15" fillId="0" borderId="19" xfId="1" applyFont="1" applyBorder="1" applyAlignment="1">
      <alignment vertical="top"/>
    </xf>
    <xf numFmtId="0" fontId="15" fillId="0" borderId="0" xfId="1" applyFont="1" applyAlignment="1">
      <alignment horizontal="center" vertical="top"/>
    </xf>
    <xf numFmtId="188" fontId="13" fillId="0" borderId="23" xfId="2" applyNumberFormat="1" applyFont="1" applyBorder="1" applyAlignment="1">
      <alignment vertical="top"/>
    </xf>
    <xf numFmtId="188" fontId="13" fillId="0" borderId="24" xfId="2" applyNumberFormat="1" applyFont="1" applyBorder="1" applyAlignment="1">
      <alignment vertical="top"/>
    </xf>
    <xf numFmtId="0" fontId="13" fillId="0" borderId="25" xfId="1" applyFont="1" applyBorder="1" applyAlignment="1">
      <alignment vertical="top"/>
    </xf>
    <xf numFmtId="188" fontId="13" fillId="0" borderId="25" xfId="1" applyNumberFormat="1" applyFont="1" applyBorder="1" applyAlignment="1">
      <alignment vertical="top"/>
    </xf>
    <xf numFmtId="0" fontId="16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65" fillId="2" borderId="28" xfId="1" applyFont="1" applyFill="1" applyBorder="1" applyAlignment="1">
      <alignment horizontal="left" vertical="top" wrapText="1"/>
    </xf>
    <xf numFmtId="188" fontId="13" fillId="2" borderId="4" xfId="2" applyNumberFormat="1" applyFont="1" applyFill="1" applyBorder="1" applyAlignment="1">
      <alignment vertical="top"/>
    </xf>
    <xf numFmtId="0" fontId="67" fillId="0" borderId="0" xfId="1" applyFont="1" applyAlignment="1">
      <alignment vertical="top"/>
    </xf>
    <xf numFmtId="2" fontId="67" fillId="0" borderId="0" xfId="1" applyNumberFormat="1" applyFont="1" applyAlignment="1">
      <alignment vertical="top"/>
    </xf>
    <xf numFmtId="0" fontId="66" fillId="0" borderId="0" xfId="1" applyFont="1" applyAlignment="1">
      <alignment horizontal="center" vertical="top"/>
    </xf>
    <xf numFmtId="0" fontId="69" fillId="0" borderId="0" xfId="1" applyFont="1" applyAlignment="1">
      <alignment vertical="top" wrapText="1"/>
    </xf>
    <xf numFmtId="0" fontId="70" fillId="0" borderId="1" xfId="1" applyFont="1" applyBorder="1" applyAlignment="1">
      <alignment horizontal="center" vertical="top" wrapText="1"/>
    </xf>
    <xf numFmtId="0" fontId="67" fillId="0" borderId="0" xfId="1" applyFont="1" applyAlignment="1">
      <alignment vertical="top" wrapText="1"/>
    </xf>
    <xf numFmtId="0" fontId="67" fillId="0" borderId="0" xfId="1" applyFont="1" applyAlignment="1">
      <alignment horizontal="center" vertical="top"/>
    </xf>
    <xf numFmtId="0" fontId="68" fillId="0" borderId="0" xfId="1" applyFont="1" applyAlignment="1">
      <alignment horizontal="left" vertical="top"/>
    </xf>
    <xf numFmtId="0" fontId="72" fillId="0" borderId="0" xfId="1" applyFont="1" applyAlignment="1">
      <alignment horizontal="center" vertical="top" wrapText="1"/>
    </xf>
    <xf numFmtId="0" fontId="71" fillId="0" borderId="0" xfId="1" applyFont="1" applyAlignment="1">
      <alignment vertical="top"/>
    </xf>
    <xf numFmtId="2" fontId="71" fillId="0" borderId="0" xfId="1" applyNumberFormat="1" applyFont="1" applyAlignment="1">
      <alignment vertical="top"/>
    </xf>
    <xf numFmtId="0" fontId="73" fillId="0" borderId="0" xfId="1" applyFont="1" applyAlignment="1">
      <alignment horizontal="left" vertical="top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6" fillId="5" borderId="1" xfId="1" applyFont="1" applyFill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0" fontId="67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 wrapText="1"/>
    </xf>
    <xf numFmtId="0" fontId="75" fillId="0" borderId="1" xfId="1" applyFont="1" applyBorder="1" applyAlignment="1">
      <alignment horizontal="center" vertical="top" wrapText="1"/>
    </xf>
    <xf numFmtId="0" fontId="66" fillId="0" borderId="0" xfId="1" applyFont="1" applyAlignment="1">
      <alignment horizontal="left" vertical="top" wrapText="1"/>
    </xf>
    <xf numFmtId="188" fontId="66" fillId="9" borderId="1" xfId="2" applyNumberFormat="1" applyFont="1" applyFill="1" applyBorder="1" applyAlignment="1">
      <alignment horizontal="center" vertical="top"/>
    </xf>
    <xf numFmtId="0" fontId="66" fillId="0" borderId="0" xfId="1" applyFont="1" applyAlignment="1">
      <alignment horizontal="left" vertical="top"/>
    </xf>
    <xf numFmtId="0" fontId="67" fillId="17" borderId="1" xfId="1" applyFont="1" applyFill="1" applyBorder="1" applyAlignment="1">
      <alignment horizontal="center" vertical="top" wrapText="1"/>
    </xf>
    <xf numFmtId="0" fontId="70" fillId="17" borderId="1" xfId="1" applyFont="1" applyFill="1" applyBorder="1" applyAlignment="1">
      <alignment horizontal="center" vertical="top" wrapText="1"/>
    </xf>
    <xf numFmtId="188" fontId="67" fillId="9" borderId="1" xfId="2" applyNumberFormat="1" applyFont="1" applyFill="1" applyBorder="1" applyAlignment="1" applyProtection="1">
      <alignment horizontal="center" vertical="top" wrapText="1"/>
      <protection locked="0"/>
    </xf>
    <xf numFmtId="188" fontId="67" fillId="0" borderId="1" xfId="2" applyNumberFormat="1" applyFont="1" applyBorder="1" applyAlignment="1">
      <alignment horizontal="center" vertical="top" wrapText="1"/>
    </xf>
    <xf numFmtId="0" fontId="69" fillId="0" borderId="1" xfId="1" applyFont="1" applyBorder="1" applyAlignment="1">
      <alignment horizontal="center" vertical="top" wrapText="1"/>
    </xf>
    <xf numFmtId="188" fontId="69" fillId="0" borderId="1" xfId="2" applyNumberFormat="1" applyFont="1" applyBorder="1" applyAlignment="1" applyProtection="1">
      <alignment horizontal="center" vertical="top" wrapText="1"/>
      <protection locked="0"/>
    </xf>
    <xf numFmtId="0" fontId="69" fillId="0" borderId="0" xfId="1" applyFont="1" applyAlignment="1">
      <alignment vertical="top"/>
    </xf>
    <xf numFmtId="2" fontId="69" fillId="0" borderId="0" xfId="1" applyNumberFormat="1" applyFont="1" applyAlignment="1">
      <alignment vertical="top"/>
    </xf>
    <xf numFmtId="188" fontId="69" fillId="9" borderId="1" xfId="2" applyNumberFormat="1" applyFont="1" applyFill="1" applyBorder="1" applyAlignment="1">
      <alignment horizontal="center" vertical="top" wrapText="1"/>
    </xf>
    <xf numFmtId="189" fontId="67" fillId="9" borderId="1" xfId="3" applyNumberFormat="1" applyFont="1" applyFill="1" applyBorder="1" applyAlignment="1" applyProtection="1">
      <alignment horizontal="center" vertical="top" wrapText="1"/>
      <protection locked="0"/>
    </xf>
    <xf numFmtId="189" fontId="67" fillId="0" borderId="1" xfId="3" applyNumberFormat="1" applyFont="1" applyBorder="1" applyAlignment="1">
      <alignment horizontal="center" vertical="top" wrapText="1"/>
    </xf>
    <xf numFmtId="189" fontId="67" fillId="9" borderId="1" xfId="3" applyNumberFormat="1" applyFont="1" applyFill="1" applyBorder="1" applyAlignment="1">
      <alignment horizontal="center" vertical="top" wrapText="1"/>
    </xf>
    <xf numFmtId="189" fontId="69" fillId="0" borderId="1" xfId="3" applyNumberFormat="1" applyFont="1" applyBorder="1" applyAlignment="1" applyProtection="1">
      <alignment horizontal="center" vertical="top" wrapText="1"/>
      <protection locked="0"/>
    </xf>
    <xf numFmtId="189" fontId="69" fillId="9" borderId="1" xfId="3" applyNumberFormat="1" applyFont="1" applyFill="1" applyBorder="1" applyAlignment="1">
      <alignment horizontal="center" vertical="top" wrapText="1"/>
    </xf>
    <xf numFmtId="0" fontId="67" fillId="5" borderId="1" xfId="1" applyFont="1" applyFill="1" applyBorder="1" applyAlignment="1">
      <alignment horizontal="center" vertical="top" wrapText="1"/>
    </xf>
    <xf numFmtId="188" fontId="67" fillId="5" borderId="1" xfId="2" applyNumberFormat="1" applyFont="1" applyFill="1" applyBorder="1" applyAlignment="1" applyProtection="1">
      <alignment horizontal="center" vertical="top" wrapText="1"/>
      <protection locked="0"/>
    </xf>
    <xf numFmtId="188" fontId="67" fillId="5" borderId="1" xfId="2" applyNumberFormat="1" applyFont="1" applyFill="1" applyBorder="1" applyAlignment="1">
      <alignment horizontal="center" vertical="top" wrapText="1"/>
    </xf>
    <xf numFmtId="0" fontId="69" fillId="5" borderId="1" xfId="1" applyFont="1" applyFill="1" applyBorder="1" applyAlignment="1">
      <alignment horizontal="center" vertical="top" wrapText="1"/>
    </xf>
    <xf numFmtId="188" fontId="69" fillId="5" borderId="1" xfId="2" applyNumberFormat="1" applyFont="1" applyFill="1" applyBorder="1" applyAlignment="1" applyProtection="1">
      <alignment horizontal="center" vertical="top" wrapText="1"/>
      <protection locked="0"/>
    </xf>
    <xf numFmtId="188" fontId="69" fillId="5" borderId="1" xfId="2" applyNumberFormat="1" applyFont="1" applyFill="1" applyBorder="1" applyAlignment="1">
      <alignment horizontal="center" vertical="top" wrapText="1"/>
    </xf>
    <xf numFmtId="188" fontId="69" fillId="5" borderId="1" xfId="1" applyNumberFormat="1" applyFont="1" applyFill="1" applyBorder="1" applyAlignment="1">
      <alignment horizontal="center" vertical="top" wrapText="1"/>
    </xf>
    <xf numFmtId="188" fontId="66" fillId="7" borderId="1" xfId="2" applyNumberFormat="1" applyFont="1" applyFill="1" applyBorder="1" applyAlignment="1">
      <alignment horizontal="center" vertical="top"/>
    </xf>
    <xf numFmtId="0" fontId="67" fillId="7" borderId="1" xfId="1" applyFont="1" applyFill="1" applyBorder="1" applyAlignment="1" applyProtection="1">
      <alignment horizontal="center" vertical="top" wrapText="1"/>
      <protection locked="0"/>
    </xf>
    <xf numFmtId="0" fontId="69" fillId="12" borderId="1" xfId="1" applyFont="1" applyFill="1" applyBorder="1" applyAlignment="1">
      <alignment horizontal="center" vertical="top" wrapText="1"/>
    </xf>
    <xf numFmtId="188" fontId="69" fillId="12" borderId="1" xfId="2" applyNumberFormat="1" applyFont="1" applyFill="1" applyBorder="1" applyAlignment="1">
      <alignment horizontal="center" vertical="top" wrapText="1"/>
    </xf>
    <xf numFmtId="188" fontId="69" fillId="12" borderId="1" xfId="1" applyNumberFormat="1" applyFont="1" applyFill="1" applyBorder="1" applyAlignment="1">
      <alignment horizontal="center" vertical="top" wrapText="1"/>
    </xf>
    <xf numFmtId="0" fontId="69" fillId="8" borderId="1" xfId="1" applyFont="1" applyFill="1" applyBorder="1" applyAlignment="1">
      <alignment horizontal="center" vertical="top" wrapText="1"/>
    </xf>
    <xf numFmtId="188" fontId="69" fillId="8" borderId="1" xfId="2" applyNumberFormat="1" applyFont="1" applyFill="1" applyBorder="1" applyAlignment="1">
      <alignment horizontal="center" vertical="top" wrapText="1"/>
    </xf>
    <xf numFmtId="188" fontId="69" fillId="8" borderId="1" xfId="1" applyNumberFormat="1" applyFont="1" applyFill="1" applyBorder="1" applyAlignment="1">
      <alignment horizontal="center" vertical="top" wrapText="1"/>
    </xf>
    <xf numFmtId="0" fontId="67" fillId="5" borderId="1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7" fillId="0" borderId="15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0" fontId="41" fillId="0" borderId="0" xfId="0" applyFont="1" applyAlignment="1" applyProtection="1">
      <alignment horizontal="left" vertical="top"/>
      <protection locked="0"/>
    </xf>
    <xf numFmtId="0" fontId="41" fillId="0" borderId="12" xfId="0" applyFont="1" applyBorder="1" applyAlignment="1" applyProtection="1">
      <alignment horizontal="left" vertical="top"/>
      <protection locked="0"/>
    </xf>
    <xf numFmtId="0" fontId="41" fillId="5" borderId="2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189" fontId="7" fillId="9" borderId="1" xfId="3" applyNumberFormat="1" applyFont="1" applyFill="1" applyBorder="1" applyAlignment="1" applyProtection="1">
      <alignment vertical="top" wrapText="1"/>
      <protection locked="0"/>
    </xf>
    <xf numFmtId="189" fontId="6" fillId="5" borderId="1" xfId="3" applyNumberFormat="1" applyFont="1" applyFill="1" applyBorder="1" applyAlignment="1" applyProtection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189" fontId="28" fillId="13" borderId="0" xfId="3" applyNumberFormat="1" applyFont="1" applyFill="1" applyBorder="1" applyAlignment="1" applyProtection="1">
      <alignment horizontal="left" vertical="top"/>
      <protection locked="0"/>
    </xf>
    <xf numFmtId="0" fontId="37" fillId="13" borderId="0" xfId="0" applyFont="1" applyFill="1" applyAlignment="1" applyProtection="1">
      <alignment vertical="top"/>
      <protection locked="0"/>
    </xf>
    <xf numFmtId="0" fontId="44" fillId="13" borderId="0" xfId="0" applyFont="1" applyFill="1" applyAlignment="1" applyProtection="1">
      <alignment vertical="top"/>
      <protection locked="0"/>
    </xf>
    <xf numFmtId="0" fontId="2" fillId="18" borderId="34" xfId="0" applyFont="1" applyFill="1" applyBorder="1" applyAlignment="1" applyProtection="1">
      <alignment horizontal="center" vertical="top" wrapText="1"/>
      <protection locked="0"/>
    </xf>
    <xf numFmtId="0" fontId="1" fillId="13" borderId="1" xfId="3" applyNumberFormat="1" applyFont="1" applyFill="1" applyBorder="1" applyAlignment="1" applyProtection="1">
      <alignment horizontal="center" vertical="top" wrapText="1"/>
      <protection locked="0"/>
    </xf>
    <xf numFmtId="0" fontId="1" fillId="5" borderId="1" xfId="3" applyNumberFormat="1" applyFont="1" applyFill="1" applyBorder="1" applyAlignment="1" applyProtection="1">
      <alignment horizontal="center" vertical="top" wrapText="1"/>
    </xf>
    <xf numFmtId="43" fontId="1" fillId="5" borderId="1" xfId="3" applyFont="1" applyFill="1" applyBorder="1" applyAlignment="1" applyProtection="1">
      <alignment horizontal="left" vertical="top" wrapText="1"/>
    </xf>
    <xf numFmtId="191" fontId="1" fillId="5" borderId="1" xfId="0" applyNumberFormat="1" applyFont="1" applyFill="1" applyBorder="1"/>
    <xf numFmtId="0" fontId="1" fillId="13" borderId="1" xfId="3" applyNumberFormat="1" applyFont="1" applyFill="1" applyBorder="1" applyAlignment="1" applyProtection="1">
      <alignment horizontal="center" vertical="top" wrapText="1"/>
    </xf>
    <xf numFmtId="189" fontId="1" fillId="5" borderId="1" xfId="3" applyNumberFormat="1" applyFont="1" applyFill="1" applyBorder="1" applyAlignment="1" applyProtection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6" fillId="16" borderId="1" xfId="1" applyFont="1" applyFill="1" applyBorder="1" applyAlignment="1">
      <alignment horizontal="left" vertical="top" wrapText="1"/>
    </xf>
    <xf numFmtId="0" fontId="55" fillId="11" borderId="0" xfId="1" applyFont="1" applyFill="1" applyAlignment="1">
      <alignment horizontal="center" vertical="top" wrapText="1"/>
    </xf>
    <xf numFmtId="0" fontId="42" fillId="16" borderId="0" xfId="1" applyFont="1" applyFill="1" applyAlignment="1">
      <alignment horizontal="center" vertical="top" wrapText="1"/>
    </xf>
    <xf numFmtId="0" fontId="74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6" fillId="16" borderId="0" xfId="1" applyFont="1" applyFill="1" applyAlignment="1">
      <alignment horizontal="left" vertical="top" wrapText="1"/>
    </xf>
    <xf numFmtId="0" fontId="35" fillId="0" borderId="0" xfId="0" applyFont="1" applyAlignment="1" applyProtection="1">
      <alignment horizontal="center" vertical="top" wrapText="1"/>
      <protection locked="0"/>
    </xf>
    <xf numFmtId="0" fontId="66" fillId="0" borderId="0" xfId="0" applyFont="1" applyAlignment="1" applyProtection="1">
      <alignment horizontal="center" vertical="top" wrapText="1"/>
      <protection locked="0"/>
    </xf>
    <xf numFmtId="0" fontId="32" fillId="4" borderId="12" xfId="0" applyFont="1" applyFill="1" applyBorder="1" applyAlignment="1" applyProtection="1">
      <alignment horizontal="left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84" fillId="5" borderId="6" xfId="0" applyFont="1" applyFill="1" applyBorder="1" applyAlignment="1" applyProtection="1">
      <alignment horizontal="center" vertical="top" wrapText="1"/>
      <protection locked="0"/>
    </xf>
    <xf numFmtId="0" fontId="84" fillId="5" borderId="11" xfId="0" applyFont="1" applyFill="1" applyBorder="1" applyAlignment="1" applyProtection="1">
      <alignment horizontal="center" vertical="top" wrapText="1"/>
      <protection locked="0"/>
    </xf>
    <xf numFmtId="0" fontId="51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6" xfId="0" applyFont="1" applyFill="1" applyBorder="1" applyAlignment="1" applyProtection="1">
      <alignment horizontal="center" vertical="top" wrapText="1"/>
      <protection locked="0"/>
    </xf>
    <xf numFmtId="0" fontId="2" fillId="5" borderId="8" xfId="0" applyFont="1" applyFill="1" applyBorder="1" applyAlignment="1" applyProtection="1">
      <alignment horizontal="center" vertical="top" wrapText="1"/>
      <protection locked="0"/>
    </xf>
    <xf numFmtId="0" fontId="2" fillId="5" borderId="11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40" fillId="11" borderId="2" xfId="0" applyFont="1" applyFill="1" applyBorder="1" applyAlignment="1" applyProtection="1">
      <alignment horizontal="left" vertical="top" wrapText="1"/>
      <protection locked="0"/>
    </xf>
    <xf numFmtId="0" fontId="40" fillId="11" borderId="3" xfId="0" applyFont="1" applyFill="1" applyBorder="1" applyAlignment="1" applyProtection="1">
      <alignment horizontal="left" vertical="top" wrapText="1"/>
      <protection locked="0"/>
    </xf>
    <xf numFmtId="0" fontId="40" fillId="11" borderId="4" xfId="0" applyFont="1" applyFill="1" applyBorder="1" applyAlignment="1" applyProtection="1">
      <alignment horizontal="left" vertical="top" wrapText="1"/>
      <protection locked="0"/>
    </xf>
    <xf numFmtId="189" fontId="1" fillId="9" borderId="1" xfId="3" applyNumberFormat="1" applyFont="1" applyFill="1" applyBorder="1" applyAlignment="1" applyProtection="1">
      <alignment horizontal="center" vertical="top" wrapText="1"/>
      <protection locked="0"/>
    </xf>
    <xf numFmtId="189" fontId="1" fillId="5" borderId="1" xfId="3" applyNumberFormat="1" applyFont="1" applyFill="1" applyBorder="1" applyAlignment="1" applyProtection="1">
      <alignment horizontal="center" vertical="top" wrapText="1"/>
      <protection locked="0"/>
    </xf>
    <xf numFmtId="43" fontId="1" fillId="9" borderId="1" xfId="3" applyFont="1" applyFill="1" applyBorder="1" applyAlignment="1" applyProtection="1">
      <alignment horizontal="center" vertical="top" wrapText="1"/>
      <protection locked="0"/>
    </xf>
    <xf numFmtId="0" fontId="1" fillId="5" borderId="1" xfId="3" applyNumberFormat="1" applyFont="1" applyFill="1" applyBorder="1" applyAlignment="1" applyProtection="1">
      <alignment horizontal="center" vertical="top" wrapText="1"/>
    </xf>
    <xf numFmtId="43" fontId="1" fillId="5" borderId="1" xfId="3" applyFont="1" applyFill="1" applyBorder="1" applyAlignment="1" applyProtection="1">
      <alignment horizontal="center" vertical="top" wrapText="1"/>
    </xf>
    <xf numFmtId="0" fontId="2" fillId="12" borderId="1" xfId="3" applyNumberFormat="1" applyFont="1" applyFill="1" applyBorder="1" applyAlignment="1" applyProtection="1">
      <alignment horizontal="center" vertical="top" wrapText="1"/>
    </xf>
    <xf numFmtId="43" fontId="2" fillId="12" borderId="1" xfId="3" applyFont="1" applyFill="1" applyBorder="1" applyAlignment="1" applyProtection="1">
      <alignment horizontal="center" vertical="top" wrapText="1"/>
    </xf>
    <xf numFmtId="0" fontId="39" fillId="4" borderId="0" xfId="0" applyFont="1" applyFill="1" applyAlignment="1" applyProtection="1">
      <alignment horizontal="left" vertical="top" wrapText="1"/>
      <protection locked="0"/>
    </xf>
    <xf numFmtId="189" fontId="28" fillId="9" borderId="1" xfId="3" applyNumberFormat="1" applyFont="1" applyFill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2" fillId="0" borderId="2" xfId="0" applyFont="1" applyBorder="1" applyAlignment="1" applyProtection="1">
      <alignment horizontal="left" vertical="top" wrapText="1"/>
      <protection locked="0"/>
    </xf>
    <xf numFmtId="0" fontId="32" fillId="0" borderId="3" xfId="0" applyFont="1" applyBorder="1" applyAlignment="1" applyProtection="1">
      <alignment horizontal="left" vertical="top" wrapText="1"/>
      <protection locked="0"/>
    </xf>
    <xf numFmtId="0" fontId="32" fillId="0" borderId="4" xfId="0" applyFont="1" applyBorder="1" applyAlignment="1" applyProtection="1">
      <alignment horizontal="left" vertical="top" wrapText="1"/>
      <protection locked="0"/>
    </xf>
    <xf numFmtId="43" fontId="2" fillId="14" borderId="2" xfId="3" applyFont="1" applyFill="1" applyBorder="1" applyAlignment="1" applyProtection="1">
      <alignment horizontal="center" vertical="top" wrapText="1"/>
    </xf>
    <xf numFmtId="43" fontId="2" fillId="14" borderId="4" xfId="3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32" fillId="4" borderId="0" xfId="0" applyFont="1" applyFill="1" applyAlignment="1" applyProtection="1">
      <alignment horizontal="left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56" fillId="5" borderId="1" xfId="0" applyFont="1" applyFill="1" applyBorder="1" applyAlignment="1" applyProtection="1">
      <alignment horizontal="center" vertical="top" wrapText="1"/>
      <protection locked="0"/>
    </xf>
    <xf numFmtId="0" fontId="56" fillId="5" borderId="14" xfId="0" applyFont="1" applyFill="1" applyBorder="1" applyAlignment="1" applyProtection="1">
      <alignment horizontal="center" vertical="top" wrapText="1"/>
      <protection locked="0"/>
    </xf>
    <xf numFmtId="0" fontId="29" fillId="0" borderId="14" xfId="0" applyFont="1" applyBorder="1" applyAlignment="1" applyProtection="1">
      <alignment horizontal="center" vertical="top" wrapText="1"/>
      <protection locked="0"/>
    </xf>
    <xf numFmtId="0" fontId="29" fillId="0" borderId="26" xfId="0" applyFont="1" applyBorder="1" applyAlignment="1" applyProtection="1">
      <alignment horizontal="center" vertical="top" wrapText="1"/>
      <protection locked="0"/>
    </xf>
    <xf numFmtId="43" fontId="2" fillId="14" borderId="1" xfId="3" applyFont="1" applyFill="1" applyBorder="1" applyAlignment="1" applyProtection="1">
      <alignment horizontal="center" vertical="top" wrapText="1"/>
    </xf>
    <xf numFmtId="189" fontId="6" fillId="5" borderId="1" xfId="3" applyNumberFormat="1" applyFont="1" applyFill="1" applyBorder="1" applyAlignment="1" applyProtection="1">
      <alignment horizontal="center" vertical="top" wrapText="1"/>
      <protection locked="0"/>
    </xf>
    <xf numFmtId="189" fontId="2" fillId="5" borderId="1" xfId="3" applyNumberFormat="1" applyFont="1" applyFill="1" applyBorder="1" applyAlignment="1" applyProtection="1">
      <alignment horizontal="center" vertical="top" wrapText="1"/>
      <protection locked="0"/>
    </xf>
    <xf numFmtId="0" fontId="1" fillId="9" borderId="1" xfId="0" applyFont="1" applyFill="1" applyBorder="1" applyAlignment="1" applyProtection="1">
      <alignment horizontal="center" vertical="top" wrapText="1"/>
      <protection locked="0"/>
    </xf>
    <xf numFmtId="0" fontId="1" fillId="9" borderId="2" xfId="0" applyFont="1" applyFill="1" applyBorder="1" applyAlignment="1" applyProtection="1">
      <alignment horizontal="center" vertical="top" wrapText="1"/>
      <protection locked="0"/>
    </xf>
    <xf numFmtId="0" fontId="1" fillId="9" borderId="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left" vertical="top"/>
      <protection locked="0"/>
    </xf>
    <xf numFmtId="0" fontId="2" fillId="5" borderId="2" xfId="0" applyFont="1" applyFill="1" applyBorder="1" applyAlignment="1" applyProtection="1">
      <alignment horizontal="left" vertical="top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 applyProtection="1">
      <alignment horizontal="left" vertical="top"/>
      <protection locked="0"/>
    </xf>
    <xf numFmtId="0" fontId="2" fillId="5" borderId="4" xfId="0" applyFont="1" applyFill="1" applyBorder="1" applyAlignment="1" applyProtection="1">
      <alignment horizontal="left" vertical="top"/>
      <protection locked="0"/>
    </xf>
    <xf numFmtId="43" fontId="2" fillId="12" borderId="2" xfId="3" applyFont="1" applyFill="1" applyBorder="1" applyAlignment="1" applyProtection="1">
      <alignment horizontal="center" vertical="top" wrapText="1"/>
    </xf>
    <xf numFmtId="43" fontId="2" fillId="12" borderId="4" xfId="3" applyFont="1" applyFill="1" applyBorder="1" applyAlignment="1" applyProtection="1">
      <alignment horizontal="center" vertical="top" wrapText="1"/>
    </xf>
    <xf numFmtId="0" fontId="2" fillId="5" borderId="34" xfId="0" applyFont="1" applyFill="1" applyBorder="1" applyAlignment="1" applyProtection="1">
      <alignment horizontal="center" vertical="top" wrapText="1"/>
      <protection locked="0"/>
    </xf>
    <xf numFmtId="0" fontId="2" fillId="15" borderId="35" xfId="0" applyFont="1" applyFill="1" applyBorder="1" applyAlignment="1" applyProtection="1">
      <alignment horizontal="center" vertical="top" wrapText="1"/>
      <protection locked="0"/>
    </xf>
    <xf numFmtId="0" fontId="2" fillId="15" borderId="3" xfId="0" applyFont="1" applyFill="1" applyBorder="1" applyAlignment="1" applyProtection="1">
      <alignment horizontal="center" vertical="top" wrapText="1"/>
      <protection locked="0"/>
    </xf>
    <xf numFmtId="0" fontId="2" fillId="15" borderId="4" xfId="0" applyFont="1" applyFill="1" applyBorder="1" applyAlignment="1" applyProtection="1">
      <alignment horizontal="center" vertical="top" wrapText="1"/>
      <protection locked="0"/>
    </xf>
    <xf numFmtId="0" fontId="29" fillId="0" borderId="15" xfId="0" applyFont="1" applyBorder="1" applyAlignment="1" applyProtection="1">
      <alignment horizontal="center" vertical="top" wrapText="1"/>
      <protection locked="0"/>
    </xf>
    <xf numFmtId="0" fontId="2" fillId="15" borderId="2" xfId="0" applyFont="1" applyFill="1" applyBorder="1" applyAlignment="1" applyProtection="1">
      <alignment horizontal="center" vertical="top" wrapText="1"/>
      <protection locked="0"/>
    </xf>
    <xf numFmtId="43" fontId="7" fillId="5" borderId="1" xfId="3" applyFont="1" applyFill="1" applyBorder="1" applyAlignment="1" applyProtection="1">
      <alignment horizontal="center" vertical="top" wrapText="1"/>
    </xf>
    <xf numFmtId="43" fontId="6" fillId="12" borderId="1" xfId="3" applyFont="1" applyFill="1" applyBorder="1" applyAlignment="1" applyProtection="1">
      <alignment horizontal="center" vertical="top" wrapText="1"/>
    </xf>
    <xf numFmtId="0" fontId="29" fillId="5" borderId="6" xfId="0" applyFont="1" applyFill="1" applyBorder="1" applyAlignment="1" applyProtection="1">
      <alignment horizontal="center" vertical="top" wrapText="1"/>
      <protection locked="0"/>
    </xf>
    <xf numFmtId="0" fontId="29" fillId="5" borderId="11" xfId="0" applyFont="1" applyFill="1" applyBorder="1" applyAlignment="1" applyProtection="1">
      <alignment horizontal="center" vertical="top" wrapText="1"/>
      <protection locked="0"/>
    </xf>
    <xf numFmtId="190" fontId="1" fillId="0" borderId="14" xfId="3" applyNumberFormat="1" applyFont="1" applyBorder="1" applyAlignment="1">
      <alignment horizontal="center" vertical="top" wrapText="1"/>
    </xf>
    <xf numFmtId="190" fontId="1" fillId="0" borderId="15" xfId="3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4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189" fontId="2" fillId="3" borderId="1" xfId="3" applyNumberFormat="1" applyFont="1" applyFill="1" applyBorder="1" applyAlignment="1">
      <alignment horizontal="center" vertical="top" wrapText="1"/>
    </xf>
    <xf numFmtId="0" fontId="76" fillId="0" borderId="0" xfId="1" applyFont="1" applyAlignment="1">
      <alignment horizontal="center" vertical="top"/>
    </xf>
    <xf numFmtId="0" fontId="77" fillId="9" borderId="1" xfId="1" applyFont="1" applyFill="1" applyBorder="1" applyAlignment="1">
      <alignment horizontal="center" vertical="top" wrapText="1"/>
    </xf>
    <xf numFmtId="0" fontId="77" fillId="9" borderId="1" xfId="1" applyFont="1" applyFill="1" applyBorder="1" applyAlignment="1">
      <alignment horizontal="center" vertical="top"/>
    </xf>
    <xf numFmtId="0" fontId="67" fillId="0" borderId="1" xfId="1" applyFont="1" applyBorder="1" applyAlignment="1">
      <alignment horizontal="center" vertical="top" wrapText="1"/>
    </xf>
    <xf numFmtId="0" fontId="81" fillId="11" borderId="0" xfId="1" applyFont="1" applyFill="1" applyAlignment="1">
      <alignment horizontal="center" vertical="top" wrapText="1"/>
    </xf>
    <xf numFmtId="0" fontId="77" fillId="7" borderId="1" xfId="1" applyFont="1" applyFill="1" applyBorder="1" applyAlignment="1">
      <alignment horizontal="center" vertical="top" wrapText="1"/>
    </xf>
    <xf numFmtId="0" fontId="77" fillId="7" borderId="1" xfId="1" applyFont="1" applyFill="1" applyBorder="1" applyAlignment="1">
      <alignment horizontal="center" vertical="top"/>
    </xf>
    <xf numFmtId="0" fontId="9" fillId="0" borderId="6" xfId="1" applyFont="1" applyBorder="1" applyAlignment="1">
      <alignment horizontal="center" vertical="top" wrapText="1"/>
    </xf>
    <xf numFmtId="0" fontId="5" fillId="0" borderId="8" xfId="1" applyBorder="1" applyAlignment="1">
      <alignment vertical="top" wrapText="1"/>
    </xf>
    <xf numFmtId="0" fontId="5" fillId="0" borderId="11" xfId="1" applyBorder="1" applyAlignment="1">
      <alignment vertical="top" wrapText="1"/>
    </xf>
    <xf numFmtId="0" fontId="5" fillId="0" borderId="13" xfId="1" applyBorder="1" applyAlignment="1">
      <alignment vertical="top" wrapText="1"/>
    </xf>
    <xf numFmtId="0" fontId="9" fillId="0" borderId="2" xfId="1" applyFont="1" applyBorder="1" applyAlignment="1">
      <alignment horizontal="center" vertical="top"/>
    </xf>
    <xf numFmtId="0" fontId="9" fillId="0" borderId="3" xfId="1" applyFont="1" applyBorder="1" applyAlignment="1">
      <alignment horizontal="center" vertical="top"/>
    </xf>
    <xf numFmtId="0" fontId="9" fillId="0" borderId="4" xfId="1" applyFont="1" applyBorder="1" applyAlignment="1">
      <alignment horizontal="center" vertical="top"/>
    </xf>
    <xf numFmtId="0" fontId="15" fillId="0" borderId="6" xfId="1" applyFont="1" applyBorder="1" applyAlignment="1">
      <alignment horizontal="center" vertical="top" wrapText="1"/>
    </xf>
    <xf numFmtId="0" fontId="13" fillId="0" borderId="8" xfId="1" applyFont="1" applyBorder="1" applyAlignment="1">
      <alignment vertical="top" wrapText="1"/>
    </xf>
    <xf numFmtId="0" fontId="13" fillId="0" borderId="11" xfId="1" applyFont="1" applyBorder="1" applyAlignment="1">
      <alignment vertical="top" wrapText="1"/>
    </xf>
    <xf numFmtId="0" fontId="13" fillId="0" borderId="13" xfId="1" applyFont="1" applyBorder="1" applyAlignment="1">
      <alignment vertical="top" wrapText="1"/>
    </xf>
    <xf numFmtId="0" fontId="15" fillId="0" borderId="2" xfId="1" applyFont="1" applyBorder="1" applyAlignment="1">
      <alignment horizontal="center" vertical="top"/>
    </xf>
    <xf numFmtId="0" fontId="15" fillId="0" borderId="3" xfId="1" applyFont="1" applyBorder="1" applyAlignment="1">
      <alignment horizontal="center" vertical="top"/>
    </xf>
    <xf numFmtId="0" fontId="15" fillId="0" borderId="4" xfId="1" applyFont="1" applyBorder="1" applyAlignment="1">
      <alignment horizontal="center" vertical="top"/>
    </xf>
    <xf numFmtId="0" fontId="18" fillId="0" borderId="6" xfId="1" applyFont="1" applyBorder="1" applyAlignment="1">
      <alignment horizontal="center" vertical="center" wrapText="1"/>
    </xf>
    <xf numFmtId="0" fontId="20" fillId="0" borderId="8" xfId="1" applyFont="1" applyBorder="1" applyAlignment="1">
      <alignment vertical="center" wrapText="1"/>
    </xf>
    <xf numFmtId="0" fontId="20" fillId="0" borderId="11" xfId="1" applyFont="1" applyBorder="1" applyAlignment="1">
      <alignment vertical="center" wrapText="1"/>
    </xf>
    <xf numFmtId="0" fontId="20" fillId="0" borderId="13" xfId="1" applyFont="1" applyBorder="1" applyAlignment="1">
      <alignment vertical="center" wrapText="1"/>
    </xf>
    <xf numFmtId="0" fontId="18" fillId="0" borderId="2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9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12" fillId="0" borderId="14" xfId="1" applyFont="1" applyBorder="1" applyAlignment="1">
      <alignment horizontal="center" vertical="center" wrapText="1"/>
    </xf>
    <xf numFmtId="0" fontId="13" fillId="0" borderId="14" xfId="1" applyFont="1" applyBorder="1" applyAlignment="1">
      <alignment vertical="center" wrapText="1"/>
    </xf>
    <xf numFmtId="0" fontId="13" fillId="0" borderId="15" xfId="1" applyFont="1" applyBorder="1" applyAlignment="1">
      <alignment vertical="center" wrapText="1"/>
    </xf>
    <xf numFmtId="188" fontId="13" fillId="0" borderId="2" xfId="2" applyNumberFormat="1" applyFont="1" applyBorder="1" applyAlignment="1">
      <alignment horizontal="center" vertical="center" wrapText="1"/>
    </xf>
    <xf numFmtId="188" fontId="13" fillId="0" borderId="3" xfId="2" applyNumberFormat="1" applyFont="1" applyBorder="1" applyAlignment="1">
      <alignment horizontal="center" vertical="center" wrapText="1"/>
    </xf>
    <xf numFmtId="188" fontId="13" fillId="0" borderId="4" xfId="2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top"/>
    </xf>
    <xf numFmtId="0" fontId="23" fillId="0" borderId="0" xfId="1" applyFont="1" applyAlignment="1">
      <alignment horizontal="left" vertical="top"/>
    </xf>
    <xf numFmtId="0" fontId="13" fillId="0" borderId="2" xfId="1" applyFont="1" applyBorder="1" applyAlignment="1">
      <alignment horizontal="center" vertical="top"/>
    </xf>
    <xf numFmtId="0" fontId="13" fillId="0" borderId="3" xfId="1" applyFont="1" applyBorder="1" applyAlignment="1">
      <alignment horizontal="center" vertical="top"/>
    </xf>
    <xf numFmtId="0" fontId="13" fillId="0" borderId="4" xfId="1" applyFont="1" applyBorder="1" applyAlignment="1">
      <alignment horizontal="center" vertical="top"/>
    </xf>
    <xf numFmtId="0" fontId="9" fillId="0" borderId="0" xfId="1" applyFont="1" applyAlignment="1">
      <alignment vertical="top"/>
    </xf>
    <xf numFmtId="0" fontId="23" fillId="0" borderId="0" xfId="1" applyFont="1" applyAlignment="1">
      <alignment vertical="top"/>
    </xf>
    <xf numFmtId="0" fontId="12" fillId="0" borderId="2" xfId="1" applyFont="1" applyBorder="1" applyAlignment="1">
      <alignment horizontal="center" vertical="top"/>
    </xf>
    <xf numFmtId="0" fontId="12" fillId="0" borderId="3" xfId="1" applyFont="1" applyBorder="1" applyAlignment="1">
      <alignment horizontal="center" vertical="top"/>
    </xf>
    <xf numFmtId="0" fontId="12" fillId="0" borderId="4" xfId="1" applyFont="1" applyBorder="1" applyAlignment="1">
      <alignment horizontal="center" vertical="top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2" defaultPivotStyle="PivotStyleLight16"/>
  <colors>
    <mruColors>
      <color rgb="FFCC0099"/>
      <color rgb="FFCCFFCC"/>
      <color rgb="FFFF99FF"/>
      <color rgb="FFCCECFF"/>
      <color rgb="FFFFFFCC"/>
      <color rgb="FF97FFFF"/>
      <color rgb="FFFF3399"/>
      <color rgb="FF8CF0FE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'2.แบบประเมินฯ(ฟอร์มเปล่า)'!$C$93</c:f>
              <c:strCache>
                <c:ptCount val="1"/>
                <c:pt idx="0">
                  <c:v>ค่าถ่วงน้ำหนัก (คะแนนเต็ม)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'2.แบบประเมินฯ(ฟอร์มเปล่า)'!$A$94:$A$98</c:f>
              <c:strCache>
                <c:ptCount val="5"/>
                <c:pt idx="0">
                  <c:v>1. ความพร้อมด้านบุคลากร</c:v>
                </c:pt>
                <c:pt idx="1">
                  <c:v>2. ความพร้อมด้านทุนสำหรับนิสิตในหลักสูตร</c:v>
                </c:pt>
                <c:pt idx="2">
                  <c:v>3. ความพร้อมด้านงบประมาณ</c:v>
                </c:pt>
                <c:pt idx="3">
                  <c:v>4. ความพร้อมด้านเทคโนโลยีสารสนเทศ</c:v>
                </c:pt>
                <c:pt idx="4">
                  <c:v>5. ความพร้อมด้านกายภาพ</c:v>
                </c:pt>
              </c:strCache>
            </c:strRef>
          </c:cat>
          <c:val>
            <c:numRef>
              <c:f>'2.แบบประเมินฯ(ฟอร์มเปล่า)'!$C$94:$C$98</c:f>
              <c:numCache>
                <c:formatCode>_(* #,##0.00_);_(* \(#,##0.00\);_(* "-"??_);_(@_)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12.5</c:v>
                </c:pt>
                <c:pt idx="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2-4EC3-A5F9-17B52565191D}"/>
            </c:ext>
          </c:extLst>
        </c:ser>
        <c:ser>
          <c:idx val="1"/>
          <c:order val="1"/>
          <c:tx>
            <c:strRef>
              <c:f>'2.แบบประเมินฯ(ฟอร์มเปล่า)'!$D$93</c:f>
              <c:strCache>
                <c:ptCount val="1"/>
                <c:pt idx="0">
                  <c:v>คะแนนประเมินตนเอง (ปรับค่า)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'2.แบบประเมินฯ(ฟอร์มเปล่า)'!$A$94:$A$98</c:f>
              <c:strCache>
                <c:ptCount val="5"/>
                <c:pt idx="0">
                  <c:v>1. ความพร้อมด้านบุคลากร</c:v>
                </c:pt>
                <c:pt idx="1">
                  <c:v>2. ความพร้อมด้านทุนสำหรับนิสิตในหลักสูตร</c:v>
                </c:pt>
                <c:pt idx="2">
                  <c:v>3. ความพร้อมด้านงบประมาณ</c:v>
                </c:pt>
                <c:pt idx="3">
                  <c:v>4. ความพร้อมด้านเทคโนโลยีสารสนเทศ</c:v>
                </c:pt>
                <c:pt idx="4">
                  <c:v>5. ความพร้อมด้านกายภาพ</c:v>
                </c:pt>
              </c:strCache>
            </c:strRef>
          </c:cat>
          <c:val>
            <c:numRef>
              <c:f>'2.แบบประเมินฯ(ฟอร์มเปล่า)'!$D$94:$D$98</c:f>
              <c:numCache>
                <c:formatCode>_-* #,##0.00_-;\-* #,##0.00_-;_-* "-"???_-;_-@_-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2-4EC3-A5F9-17B52565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550351"/>
        <c:axId val="1131553679"/>
      </c:radarChart>
      <c:catAx>
        <c:axId val="113155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553679"/>
        <c:crosses val="autoZero"/>
        <c:auto val="1"/>
        <c:lblAlgn val="ctr"/>
        <c:lblOffset val="100"/>
        <c:noMultiLvlLbl val="0"/>
      </c:catAx>
      <c:valAx>
        <c:axId val="113155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55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'3.แบบประเมินฯ(ตัวอย่าง)'!$C$94</c:f>
              <c:strCache>
                <c:ptCount val="1"/>
                <c:pt idx="0">
                  <c:v>ค่าถ่วงน้ำหนัก (คะแนนเต็ม)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'3.แบบประเมินฯ(ตัวอย่าง)'!$A$95:$A$99</c:f>
              <c:strCache>
                <c:ptCount val="5"/>
                <c:pt idx="0">
                  <c:v>1. ความพร้อมด้านบุคลากร</c:v>
                </c:pt>
                <c:pt idx="1">
                  <c:v>2. ความพร้อมด้านทุนสำหรับนิสิตในหลักสูตร</c:v>
                </c:pt>
                <c:pt idx="2">
                  <c:v>3. ความพร้อมด้านงบประมาณ</c:v>
                </c:pt>
                <c:pt idx="3">
                  <c:v>4. ความพร้อมด้านเทคโนโลยีสารสนเทศ</c:v>
                </c:pt>
                <c:pt idx="4">
                  <c:v>5. ความพร้อมด้านกายภาพ</c:v>
                </c:pt>
              </c:strCache>
            </c:strRef>
          </c:cat>
          <c:val>
            <c:numRef>
              <c:f>'3.แบบประเมินฯ(ตัวอย่าง)'!$C$95:$C$99</c:f>
              <c:numCache>
                <c:formatCode>_(* #,##0.00_);_(* \(#,##0.00\);_(* "-"??_);_(@_)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12.5</c:v>
                </c:pt>
                <c:pt idx="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7-4E8A-AB88-1271CEA92041}"/>
            </c:ext>
          </c:extLst>
        </c:ser>
        <c:ser>
          <c:idx val="1"/>
          <c:order val="1"/>
          <c:tx>
            <c:strRef>
              <c:f>'3.แบบประเมินฯ(ตัวอย่าง)'!$D$94</c:f>
              <c:strCache>
                <c:ptCount val="1"/>
                <c:pt idx="0">
                  <c:v>คะแนนประเมินตนเอง (ปรับค่า)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'3.แบบประเมินฯ(ตัวอย่าง)'!$A$95:$A$99</c:f>
              <c:strCache>
                <c:ptCount val="5"/>
                <c:pt idx="0">
                  <c:v>1. ความพร้อมด้านบุคลากร</c:v>
                </c:pt>
                <c:pt idx="1">
                  <c:v>2. ความพร้อมด้านทุนสำหรับนิสิตในหลักสูตร</c:v>
                </c:pt>
                <c:pt idx="2">
                  <c:v>3. ความพร้อมด้านงบประมาณ</c:v>
                </c:pt>
                <c:pt idx="3">
                  <c:v>4. ความพร้อมด้านเทคโนโลยีสารสนเทศ</c:v>
                </c:pt>
                <c:pt idx="4">
                  <c:v>5. ความพร้อมด้านกายภาพ</c:v>
                </c:pt>
              </c:strCache>
            </c:strRef>
          </c:cat>
          <c:val>
            <c:numRef>
              <c:f>'3.แบบประเมินฯ(ตัวอย่าง)'!$D$95:$D$99</c:f>
              <c:numCache>
                <c:formatCode>_-* #,##0.00_-;\-* #,##0.00_-;_-* "-"???_-;_-@_-</c:formatCode>
                <c:ptCount val="5"/>
                <c:pt idx="0">
                  <c:v>15</c:v>
                </c:pt>
                <c:pt idx="1">
                  <c:v>12.5</c:v>
                </c:pt>
                <c:pt idx="2">
                  <c:v>25</c:v>
                </c:pt>
                <c:pt idx="3">
                  <c:v>12.5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7-4E8A-AB88-1271CE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550351"/>
        <c:axId val="1131553679"/>
      </c:radarChart>
      <c:catAx>
        <c:axId val="113155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553679"/>
        <c:crosses val="autoZero"/>
        <c:auto val="1"/>
        <c:lblAlgn val="ctr"/>
        <c:lblOffset val="100"/>
        <c:noMultiLvlLbl val="0"/>
      </c:catAx>
      <c:valAx>
        <c:axId val="113155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55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25</xdr:row>
      <xdr:rowOff>0</xdr:rowOff>
    </xdr:from>
    <xdr:to>
      <xdr:col>6</xdr:col>
      <xdr:colOff>228867</xdr:colOff>
      <xdr:row>25</xdr:row>
      <xdr:rowOff>320040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70320" y="9265920"/>
          <a:ext cx="305067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latin typeface="TH SarabunPSK" panose="020B0500040200020003" pitchFamily="34" charset="-34"/>
              <a:cs typeface="TH SarabunPSK" panose="020B0500040200020003" pitchFamily="34" charset="-34"/>
            </a:rPr>
            <a:t>:</a:t>
          </a:r>
        </a:p>
      </xdr:txBody>
    </xdr:sp>
    <xdr:clientData/>
  </xdr:twoCellAnchor>
  <xdr:twoCellAnchor>
    <xdr:from>
      <xdr:col>0</xdr:col>
      <xdr:colOff>533400</xdr:colOff>
      <xdr:row>100</xdr:row>
      <xdr:rowOff>76200</xdr:rowOff>
    </xdr:from>
    <xdr:to>
      <xdr:col>10</xdr:col>
      <xdr:colOff>466725</xdr:colOff>
      <xdr:row>116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870853</xdr:colOff>
      <xdr:row>25</xdr:row>
      <xdr:rowOff>0</xdr:rowOff>
    </xdr:from>
    <xdr:to>
      <xdr:col>6</xdr:col>
      <xdr:colOff>228867</xdr:colOff>
      <xdr:row>25</xdr:row>
      <xdr:rowOff>260438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448693" y="8679180"/>
          <a:ext cx="226694" cy="260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latin typeface="TH SarabunPSK" panose="020B0500040200020003" pitchFamily="34" charset="-34"/>
              <a:cs typeface="TH SarabunPSK" panose="020B0500040200020003" pitchFamily="34" charset="-34"/>
            </a:rPr>
            <a:t>:</a:t>
          </a:r>
        </a:p>
      </xdr:txBody>
    </xdr:sp>
    <xdr:clientData/>
  </xdr:twoCellAnchor>
  <xdr:twoCellAnchor>
    <xdr:from>
      <xdr:col>0</xdr:col>
      <xdr:colOff>533400</xdr:colOff>
      <xdr:row>101</xdr:row>
      <xdr:rowOff>76200</xdr:rowOff>
    </xdr:from>
    <xdr:to>
      <xdr:col>10</xdr:col>
      <xdr:colOff>466725</xdr:colOff>
      <xdr:row>117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254000</xdr:colOff>
      <xdr:row>0</xdr:row>
      <xdr:rowOff>304800</xdr:rowOff>
    </xdr:from>
    <xdr:to>
      <xdr:col>16</xdr:col>
      <xdr:colOff>294581</xdr:colOff>
      <xdr:row>12</xdr:row>
      <xdr:rowOff>37586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47680" y="304800"/>
          <a:ext cx="5565081" cy="3786626"/>
        </a:xfrm>
        <a:prstGeom prst="rect">
          <a:avLst/>
        </a:prstGeom>
        <a:ln w="38100">
          <a:solidFill>
            <a:srgbClr val="FF66FF"/>
          </a:solidFill>
        </a:ln>
      </xdr:spPr>
    </xdr:pic>
    <xdr:clientData/>
  </xdr:twoCellAnchor>
  <xdr:twoCellAnchor editAs="oneCell">
    <xdr:from>
      <xdr:col>16</xdr:col>
      <xdr:colOff>469900</xdr:colOff>
      <xdr:row>0</xdr:row>
      <xdr:rowOff>292100</xdr:rowOff>
    </xdr:from>
    <xdr:to>
      <xdr:col>26</xdr:col>
      <xdr:colOff>532709</xdr:colOff>
      <xdr:row>12</xdr:row>
      <xdr:rowOff>72505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8080" y="292100"/>
          <a:ext cx="5549209" cy="3834245"/>
        </a:xfrm>
        <a:prstGeom prst="rect">
          <a:avLst/>
        </a:prstGeom>
        <a:ln w="38100">
          <a:solidFill>
            <a:srgbClr val="FF66FF"/>
          </a:solidFill>
        </a:ln>
      </xdr:spPr>
    </xdr:pic>
    <xdr:clientData/>
  </xdr:twoCellAnchor>
  <xdr:twoCellAnchor editAs="oneCell">
    <xdr:from>
      <xdr:col>6</xdr:col>
      <xdr:colOff>254000</xdr:colOff>
      <xdr:row>12</xdr:row>
      <xdr:rowOff>292100</xdr:rowOff>
    </xdr:from>
    <xdr:to>
      <xdr:col>16</xdr:col>
      <xdr:colOff>208867</xdr:colOff>
      <xdr:row>26</xdr:row>
      <xdr:rowOff>169594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7680" y="4345940"/>
          <a:ext cx="5479367" cy="4617134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16</xdr:col>
      <xdr:colOff>463550</xdr:colOff>
      <xdr:row>12</xdr:row>
      <xdr:rowOff>285750</xdr:rowOff>
    </xdr:from>
    <xdr:to>
      <xdr:col>26</xdr:col>
      <xdr:colOff>440645</xdr:colOff>
      <xdr:row>26</xdr:row>
      <xdr:rowOff>4523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81730" y="4339590"/>
          <a:ext cx="5463495" cy="4393643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292100</xdr:colOff>
      <xdr:row>0</xdr:row>
      <xdr:rowOff>203200</xdr:rowOff>
    </xdr:from>
    <xdr:to>
      <xdr:col>18</xdr:col>
      <xdr:colOff>243781</xdr:colOff>
      <xdr:row>17</xdr:row>
      <xdr:rowOff>164586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8500" y="203200"/>
          <a:ext cx="5552381" cy="4114286"/>
        </a:xfrm>
        <a:prstGeom prst="rect">
          <a:avLst/>
        </a:prstGeom>
        <a:ln w="38100">
          <a:solidFill>
            <a:srgbClr val="FF66FF"/>
          </a:solidFill>
        </a:ln>
      </xdr:spPr>
    </xdr:pic>
    <xdr:clientData/>
  </xdr:twoCellAnchor>
  <xdr:twoCellAnchor editAs="oneCell">
    <xdr:from>
      <xdr:col>18</xdr:col>
      <xdr:colOff>419100</xdr:colOff>
      <xdr:row>0</xdr:row>
      <xdr:rowOff>190500</xdr:rowOff>
    </xdr:from>
    <xdr:to>
      <xdr:col>27</xdr:col>
      <xdr:colOff>342209</xdr:colOff>
      <xdr:row>17</xdr:row>
      <xdr:rowOff>199505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56200" y="190500"/>
          <a:ext cx="5523809" cy="4161905"/>
        </a:xfrm>
        <a:prstGeom prst="rect">
          <a:avLst/>
        </a:prstGeom>
        <a:ln w="38100">
          <a:solidFill>
            <a:srgbClr val="FF66FF"/>
          </a:solidFill>
        </a:ln>
      </xdr:spPr>
    </xdr:pic>
    <xdr:clientData/>
  </xdr:twoCellAnchor>
  <xdr:twoCellAnchor editAs="oneCell">
    <xdr:from>
      <xdr:col>9</xdr:col>
      <xdr:colOff>330200</xdr:colOff>
      <xdr:row>18</xdr:row>
      <xdr:rowOff>190500</xdr:rowOff>
    </xdr:from>
    <xdr:to>
      <xdr:col>18</xdr:col>
      <xdr:colOff>196167</xdr:colOff>
      <xdr:row>37</xdr:row>
      <xdr:rowOff>62914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4584700"/>
          <a:ext cx="5466667" cy="4685714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18</xdr:col>
      <xdr:colOff>469900</xdr:colOff>
      <xdr:row>18</xdr:row>
      <xdr:rowOff>165100</xdr:rowOff>
    </xdr:from>
    <xdr:to>
      <xdr:col>27</xdr:col>
      <xdr:colOff>307295</xdr:colOff>
      <xdr:row>36</xdr:row>
      <xdr:rowOff>126443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07000" y="4559300"/>
          <a:ext cx="5438095" cy="4457143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7FFFF"/>
  </sheetPr>
  <dimension ref="A1:E20"/>
  <sheetViews>
    <sheetView tabSelected="1" zoomScale="70" zoomScaleNormal="70" zoomScaleSheetLayoutView="90" zoomScalePageLayoutView="110" workbookViewId="0">
      <selection activeCell="B14" sqref="B14"/>
    </sheetView>
  </sheetViews>
  <sheetFormatPr defaultColWidth="8.375" defaultRowHeight="24"/>
  <cols>
    <col min="1" max="1" width="45.75" style="418" customWidth="1"/>
    <col min="2" max="2" width="29.875" style="417" customWidth="1"/>
    <col min="3" max="4" width="16.375" style="417" customWidth="1"/>
    <col min="5" max="5" width="57.625" style="417" customWidth="1"/>
    <col min="6" max="6" width="8.375" style="417" customWidth="1"/>
    <col min="7" max="16384" width="8.375" style="417"/>
  </cols>
  <sheetData>
    <row r="1" spans="1:5" ht="30">
      <c r="A1" s="482" t="s">
        <v>0</v>
      </c>
      <c r="B1" s="482"/>
      <c r="C1" s="482"/>
      <c r="D1" s="482"/>
      <c r="E1" s="482"/>
    </row>
    <row r="2" spans="1:5" ht="25.7" customHeight="1">
      <c r="A2" s="483" t="s">
        <v>1</v>
      </c>
      <c r="B2" s="483"/>
      <c r="C2" s="483"/>
      <c r="D2" s="483"/>
      <c r="E2" s="483"/>
    </row>
    <row r="3" spans="1:5" ht="21" customHeight="1">
      <c r="A3" s="484" t="s">
        <v>2</v>
      </c>
      <c r="B3" s="484"/>
      <c r="C3" s="484"/>
      <c r="D3" s="484"/>
      <c r="E3" s="484"/>
    </row>
    <row r="4" spans="1:5">
      <c r="A4" s="420"/>
      <c r="B4" s="420"/>
      <c r="C4" s="420"/>
      <c r="D4" s="420"/>
    </row>
    <row r="5" spans="1:5" ht="48">
      <c r="A5" s="419" t="s">
        <v>3</v>
      </c>
      <c r="B5" s="419" t="s">
        <v>4</v>
      </c>
      <c r="C5" s="419" t="s">
        <v>5</v>
      </c>
      <c r="D5" s="419" t="s">
        <v>6</v>
      </c>
      <c r="E5" s="419" t="s">
        <v>7</v>
      </c>
    </row>
    <row r="6" spans="1:5" ht="21" customHeight="1">
      <c r="A6" s="480" t="s">
        <v>8</v>
      </c>
      <c r="B6" s="480"/>
      <c r="C6" s="480"/>
      <c r="D6" s="480"/>
      <c r="E6" s="480"/>
    </row>
    <row r="7" spans="1:5">
      <c r="A7" s="458" t="s">
        <v>9</v>
      </c>
      <c r="B7" s="422" t="s">
        <v>10</v>
      </c>
      <c r="C7" s="423" t="s">
        <v>11</v>
      </c>
      <c r="D7" s="423" t="s">
        <v>11</v>
      </c>
      <c r="E7" s="422"/>
    </row>
    <row r="8" spans="1:5">
      <c r="A8" s="459"/>
      <c r="B8" s="422" t="s">
        <v>12</v>
      </c>
      <c r="C8" s="485" t="s">
        <v>13</v>
      </c>
      <c r="D8" s="485"/>
      <c r="E8" s="422"/>
    </row>
    <row r="9" spans="1:5">
      <c r="A9" s="460"/>
      <c r="B9" s="422" t="s">
        <v>14</v>
      </c>
      <c r="C9" s="485" t="s">
        <v>15</v>
      </c>
      <c r="D9" s="485"/>
      <c r="E9" s="422"/>
    </row>
    <row r="10" spans="1:5" ht="21" customHeight="1">
      <c r="A10" s="486" t="s">
        <v>16</v>
      </c>
      <c r="B10" s="486"/>
      <c r="C10" s="486"/>
      <c r="D10" s="486"/>
      <c r="E10" s="486"/>
    </row>
    <row r="11" spans="1:5">
      <c r="A11" s="461" t="s">
        <v>17</v>
      </c>
      <c r="B11" s="422" t="s">
        <v>18</v>
      </c>
      <c r="C11" s="423" t="s">
        <v>11</v>
      </c>
      <c r="D11" s="423" t="s">
        <v>11</v>
      </c>
      <c r="E11" s="422"/>
    </row>
    <row r="12" spans="1:5">
      <c r="A12" s="479" t="s">
        <v>19</v>
      </c>
      <c r="B12" s="422" t="s">
        <v>20</v>
      </c>
      <c r="C12" s="423" t="s">
        <v>11</v>
      </c>
      <c r="D12" s="422"/>
      <c r="E12" s="422"/>
    </row>
    <row r="13" spans="1:5">
      <c r="A13" s="479"/>
      <c r="B13" s="422" t="s">
        <v>21</v>
      </c>
      <c r="C13" s="423" t="s">
        <v>11</v>
      </c>
      <c r="D13" s="422"/>
      <c r="E13" s="422"/>
    </row>
    <row r="14" spans="1:5" ht="55.35" customHeight="1">
      <c r="A14" s="479"/>
      <c r="B14" s="422" t="s">
        <v>22</v>
      </c>
      <c r="C14" s="422"/>
      <c r="D14" s="423" t="s">
        <v>11</v>
      </c>
      <c r="E14" s="479" t="s">
        <v>23</v>
      </c>
    </row>
    <row r="15" spans="1:5" ht="55.35" customHeight="1">
      <c r="A15" s="479"/>
      <c r="B15" s="422" t="s">
        <v>24</v>
      </c>
      <c r="C15" s="422"/>
      <c r="D15" s="423" t="s">
        <v>11</v>
      </c>
      <c r="E15" s="479"/>
    </row>
    <row r="16" spans="1:5" ht="46.35" customHeight="1">
      <c r="A16" s="479" t="s">
        <v>25</v>
      </c>
      <c r="B16" s="479"/>
      <c r="C16" s="479"/>
      <c r="D16" s="479"/>
      <c r="E16" s="479"/>
    </row>
    <row r="17" spans="1:5">
      <c r="A17" s="480" t="s">
        <v>26</v>
      </c>
      <c r="B17" s="480"/>
      <c r="C17" s="480"/>
      <c r="D17" s="480"/>
      <c r="E17" s="480"/>
    </row>
    <row r="18" spans="1:5" ht="112.35" customHeight="1">
      <c r="A18" s="461" t="s">
        <v>27</v>
      </c>
      <c r="B18" s="422" t="s">
        <v>28</v>
      </c>
      <c r="C18" s="423" t="s">
        <v>11</v>
      </c>
      <c r="D18" s="423" t="s">
        <v>11</v>
      </c>
      <c r="E18" s="422" t="s">
        <v>29</v>
      </c>
    </row>
    <row r="20" spans="1:5">
      <c r="A20" s="481" t="s">
        <v>30</v>
      </c>
      <c r="B20" s="481"/>
      <c r="C20" s="481"/>
      <c r="D20" s="481"/>
      <c r="E20" s="481"/>
    </row>
  </sheetData>
  <mergeCells count="12">
    <mergeCell ref="A16:E16"/>
    <mergeCell ref="A12:A15"/>
    <mergeCell ref="A17:E17"/>
    <mergeCell ref="A20:E20"/>
    <mergeCell ref="A1:E1"/>
    <mergeCell ref="A2:E2"/>
    <mergeCell ref="A3:E3"/>
    <mergeCell ref="C9:D9"/>
    <mergeCell ref="A10:E10"/>
    <mergeCell ref="E14:E15"/>
    <mergeCell ref="A6:E6"/>
    <mergeCell ref="C8:D8"/>
  </mergeCells>
  <pageMargins left="0.51181102362204722" right="0.51181102362204722" top="0.55118110236220474" bottom="0.35433070866141736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B32"/>
  <sheetViews>
    <sheetView zoomScale="80" zoomScaleNormal="80" zoomScalePageLayoutView="80" workbookViewId="0">
      <selection activeCell="E11" sqref="E11"/>
    </sheetView>
  </sheetViews>
  <sheetFormatPr defaultColWidth="8.75" defaultRowHeight="24"/>
  <cols>
    <col min="1" max="1" width="107" style="185" customWidth="1"/>
    <col min="2" max="2" width="7.25" style="185" customWidth="1"/>
    <col min="3" max="16384" width="8.75" style="1"/>
  </cols>
  <sheetData>
    <row r="1" spans="1:2" s="184" customFormat="1">
      <c r="A1" s="204" t="s">
        <v>562</v>
      </c>
      <c r="B1" s="204"/>
    </row>
    <row r="2" spans="1:2" s="184" customFormat="1">
      <c r="A2" s="205"/>
      <c r="B2" s="205"/>
    </row>
    <row r="3" spans="1:2" s="184" customFormat="1" ht="48">
      <c r="A3" s="205" t="s">
        <v>563</v>
      </c>
      <c r="B3" s="205"/>
    </row>
    <row r="4" spans="1:2" s="184" customFormat="1">
      <c r="A4" s="205"/>
      <c r="B4" s="205"/>
    </row>
    <row r="5" spans="1:2" s="184" customFormat="1">
      <c r="A5" s="5" t="s">
        <v>564</v>
      </c>
      <c r="B5" s="5"/>
    </row>
    <row r="6" spans="1:2" s="184" customFormat="1">
      <c r="A6" s="5"/>
      <c r="B6" s="5"/>
    </row>
    <row r="7" spans="1:2" s="184" customFormat="1">
      <c r="A7" s="5"/>
      <c r="B7" s="5"/>
    </row>
    <row r="8" spans="1:2" s="183" customFormat="1">
      <c r="A8" s="206" t="s">
        <v>565</v>
      </c>
      <c r="B8" s="206"/>
    </row>
    <row r="9" spans="1:2" s="202" customFormat="1" ht="56.1" customHeight="1">
      <c r="A9" s="207" t="s">
        <v>566</v>
      </c>
      <c r="B9" s="207"/>
    </row>
    <row r="10" spans="1:2" s="202" customFormat="1">
      <c r="A10" s="208" t="s">
        <v>567</v>
      </c>
      <c r="B10" s="208"/>
    </row>
    <row r="11" spans="1:2" s="183" customFormat="1">
      <c r="A11" s="206" t="s">
        <v>568</v>
      </c>
      <c r="B11" s="206"/>
    </row>
    <row r="12" spans="1:2" s="2" customFormat="1">
      <c r="A12" s="203"/>
      <c r="B12" s="203"/>
    </row>
    <row r="13" spans="1:2" s="2" customFormat="1">
      <c r="A13" s="3"/>
      <c r="B13" s="3"/>
    </row>
    <row r="14" spans="1:2" s="2" customFormat="1">
      <c r="A14" s="3"/>
      <c r="B14" s="3"/>
    </row>
    <row r="15" spans="1:2" s="2" customFormat="1">
      <c r="A15" s="3"/>
      <c r="B15" s="3"/>
    </row>
    <row r="16" spans="1:2" s="2" customFormat="1">
      <c r="A16" s="3"/>
      <c r="B16" s="3"/>
    </row>
    <row r="17" spans="1:2" s="2" customFormat="1">
      <c r="A17" s="3"/>
      <c r="B17" s="3"/>
    </row>
    <row r="18" spans="1:2" s="2" customFormat="1">
      <c r="A18" s="3"/>
      <c r="B18" s="3"/>
    </row>
    <row r="19" spans="1:2" s="2" customFormat="1">
      <c r="A19" s="3"/>
      <c r="B19" s="3"/>
    </row>
    <row r="20" spans="1:2" s="2" customFormat="1">
      <c r="A20" s="3"/>
      <c r="B20" s="3"/>
    </row>
    <row r="21" spans="1:2" s="2" customFormat="1">
      <c r="A21" s="3"/>
      <c r="B21" s="3"/>
    </row>
    <row r="22" spans="1:2" s="2" customFormat="1">
      <c r="A22" s="3"/>
      <c r="B22" s="3"/>
    </row>
    <row r="23" spans="1:2" s="2" customFormat="1">
      <c r="A23" s="3"/>
      <c r="B23" s="3"/>
    </row>
    <row r="24" spans="1:2" s="2" customFormat="1">
      <c r="A24" s="3"/>
      <c r="B24" s="3"/>
    </row>
    <row r="25" spans="1:2" s="2" customFormat="1">
      <c r="A25" s="3"/>
      <c r="B25" s="3"/>
    </row>
    <row r="26" spans="1:2" s="2" customFormat="1">
      <c r="A26" s="3"/>
      <c r="B26" s="3"/>
    </row>
    <row r="27" spans="1:2" s="2" customFormat="1">
      <c r="A27" s="3"/>
      <c r="B27" s="3"/>
    </row>
    <row r="28" spans="1:2" s="2" customFormat="1">
      <c r="A28" s="3"/>
      <c r="B28" s="3"/>
    </row>
    <row r="29" spans="1:2" s="2" customFormat="1">
      <c r="A29" s="3"/>
      <c r="B29" s="3"/>
    </row>
    <row r="30" spans="1:2" s="2" customFormat="1">
      <c r="A30" s="3"/>
      <c r="B30" s="3"/>
    </row>
    <row r="31" spans="1:2" s="2" customFormat="1">
      <c r="A31" s="3"/>
      <c r="B31" s="3"/>
    </row>
    <row r="32" spans="1:2" s="2" customFormat="1">
      <c r="A32" s="185"/>
      <c r="B32" s="185"/>
    </row>
  </sheetData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O121"/>
  <sheetViews>
    <sheetView view="pageBreakPreview" zoomScale="65" zoomScaleNormal="65" zoomScaleSheetLayoutView="65" zoomScalePageLayoutView="80" workbookViewId="0">
      <selection activeCell="C4" sqref="C4:E4"/>
    </sheetView>
  </sheetViews>
  <sheetFormatPr defaultColWidth="8.75" defaultRowHeight="24"/>
  <cols>
    <col min="1" max="1" width="44" style="232" customWidth="1"/>
    <col min="2" max="4" width="10" style="232" customWidth="1"/>
    <col min="5" max="7" width="10" style="216" customWidth="1"/>
    <col min="8" max="8" width="7.625" style="290" customWidth="1"/>
    <col min="9" max="9" width="7.375" style="290" customWidth="1"/>
    <col min="10" max="10" width="4.25" style="216" customWidth="1"/>
    <col min="11" max="11" width="21" style="216" customWidth="1"/>
    <col min="12" max="12" width="10.125" style="216" customWidth="1"/>
    <col min="13" max="13" width="59.25" style="216" customWidth="1"/>
    <col min="14" max="14" width="17" style="216" customWidth="1"/>
    <col min="15" max="16384" width="8.75" style="216"/>
  </cols>
  <sheetData>
    <row r="1" spans="1:13" ht="30">
      <c r="A1" s="487"/>
      <c r="B1" s="487"/>
      <c r="C1" s="487"/>
      <c r="D1" s="487"/>
      <c r="E1" s="487"/>
      <c r="F1" s="487"/>
      <c r="G1" s="487"/>
      <c r="H1" s="212"/>
      <c r="I1" s="212"/>
      <c r="J1" s="213"/>
      <c r="K1" s="214" t="s">
        <v>31</v>
      </c>
      <c r="L1" s="215"/>
    </row>
    <row r="2" spans="1:13" ht="48.6" customHeight="1">
      <c r="A2" s="488" t="s">
        <v>32</v>
      </c>
      <c r="B2" s="488"/>
      <c r="C2" s="488"/>
      <c r="D2" s="488"/>
      <c r="E2" s="488"/>
      <c r="F2" s="488"/>
      <c r="G2" s="488"/>
      <c r="H2" s="217"/>
      <c r="I2" s="217"/>
      <c r="J2" s="218"/>
      <c r="K2" s="219" t="s">
        <v>33</v>
      </c>
    </row>
    <row r="3" spans="1:13">
      <c r="A3" s="489" t="s">
        <v>34</v>
      </c>
      <c r="B3" s="489"/>
      <c r="C3" s="489"/>
      <c r="D3" s="489"/>
      <c r="E3" s="489"/>
      <c r="F3" s="489"/>
      <c r="G3" s="489"/>
      <c r="H3" s="220"/>
      <c r="I3" s="220"/>
      <c r="J3" s="221"/>
      <c r="K3" s="222" t="s">
        <v>35</v>
      </c>
    </row>
    <row r="4" spans="1:13" ht="58.35" customHeight="1">
      <c r="A4" s="490" t="s">
        <v>36</v>
      </c>
      <c r="B4" s="492" t="s">
        <v>37</v>
      </c>
      <c r="C4" s="494" t="s">
        <v>38</v>
      </c>
      <c r="D4" s="494"/>
      <c r="E4" s="494"/>
      <c r="F4" s="495" t="s">
        <v>39</v>
      </c>
      <c r="G4" s="496"/>
      <c r="H4" s="223"/>
      <c r="I4" s="217"/>
      <c r="J4" s="223"/>
      <c r="K4" s="252" t="s">
        <v>40</v>
      </c>
    </row>
    <row r="5" spans="1:13" ht="74.099999999999994" customHeight="1">
      <c r="A5" s="491"/>
      <c r="B5" s="493"/>
      <c r="C5" s="224" t="s">
        <v>41</v>
      </c>
      <c r="D5" s="335" t="s">
        <v>42</v>
      </c>
      <c r="E5" s="335" t="s">
        <v>43</v>
      </c>
      <c r="F5" s="497"/>
      <c r="G5" s="498"/>
      <c r="H5" s="223"/>
      <c r="I5" s="217"/>
      <c r="J5" s="223"/>
      <c r="K5" s="252"/>
    </row>
    <row r="6" spans="1:13" ht="48">
      <c r="A6" s="465" t="s">
        <v>44</v>
      </c>
      <c r="B6" s="226"/>
      <c r="C6" s="226"/>
      <c r="D6" s="226"/>
      <c r="E6" s="226"/>
      <c r="F6" s="505" t="e">
        <f>(D6+E6)*100/B6</f>
        <v>#DIV/0!</v>
      </c>
      <c r="G6" s="506"/>
      <c r="H6" s="227"/>
      <c r="I6" s="314"/>
      <c r="J6" s="227"/>
      <c r="K6" s="228"/>
      <c r="M6" s="341"/>
    </row>
    <row r="7" spans="1:13">
      <c r="A7" s="225" t="s">
        <v>45</v>
      </c>
      <c r="B7" s="226"/>
      <c r="C7" s="226"/>
      <c r="D7" s="226"/>
      <c r="E7" s="226"/>
      <c r="F7" s="505" t="e">
        <f>(D7+E7)*100/B7</f>
        <v>#DIV/0!</v>
      </c>
      <c r="G7" s="506"/>
      <c r="H7" s="227"/>
      <c r="I7" s="314"/>
      <c r="J7" s="227"/>
      <c r="K7" s="229"/>
    </row>
    <row r="8" spans="1:13" ht="30">
      <c r="A8" s="230" t="s">
        <v>46</v>
      </c>
      <c r="B8" s="352">
        <f>SUM(B6:B7)</f>
        <v>0</v>
      </c>
      <c r="C8" s="352">
        <f>SUM(C6:C7)</f>
        <v>0</v>
      </c>
      <c r="D8" s="352">
        <f>SUM(D6:D7)</f>
        <v>0</v>
      </c>
      <c r="E8" s="352">
        <f>SUM(E6:E7)</f>
        <v>0</v>
      </c>
      <c r="F8" s="507" t="e">
        <f>(D8+E8)*100/B8</f>
        <v>#DIV/0!</v>
      </c>
      <c r="G8" s="508"/>
      <c r="H8" s="231"/>
      <c r="I8" s="315"/>
      <c r="J8" s="231"/>
      <c r="K8" s="211" t="str">
        <f>IF(D8&gt;0,"1",IF(E8&gt;0,"3","5"))</f>
        <v>5</v>
      </c>
    </row>
    <row r="9" spans="1:13">
      <c r="H9" s="216"/>
    </row>
    <row r="10" spans="1:13">
      <c r="A10" s="509" t="s">
        <v>47</v>
      </c>
      <c r="B10" s="509"/>
      <c r="C10" s="509"/>
      <c r="D10" s="509"/>
      <c r="E10" s="509"/>
      <c r="F10" s="509"/>
      <c r="G10" s="509"/>
      <c r="H10" s="264"/>
      <c r="I10" s="220"/>
      <c r="J10" s="221"/>
      <c r="K10" s="221"/>
    </row>
    <row r="11" spans="1:13">
      <c r="A11" s="462" t="s">
        <v>48</v>
      </c>
      <c r="B11" s="221"/>
      <c r="C11" s="221"/>
      <c r="D11" s="221"/>
      <c r="E11" s="221"/>
      <c r="F11" s="221"/>
      <c r="G11" s="221"/>
      <c r="H11" s="221"/>
      <c r="I11" s="325"/>
      <c r="J11" s="221"/>
      <c r="K11" s="221"/>
    </row>
    <row r="12" spans="1:13">
      <c r="A12" s="349" t="s">
        <v>49</v>
      </c>
      <c r="B12" s="350"/>
      <c r="C12" s="351"/>
      <c r="D12" s="344"/>
      <c r="E12" s="344"/>
      <c r="F12" s="510"/>
      <c r="G12" s="510"/>
      <c r="H12" s="233"/>
      <c r="I12" s="316"/>
      <c r="J12" s="233"/>
      <c r="K12" s="233"/>
    </row>
    <row r="13" spans="1:13" ht="73.349999999999994" customHeight="1">
      <c r="A13" s="340" t="s">
        <v>50</v>
      </c>
      <c r="B13" s="511" t="s">
        <v>51</v>
      </c>
      <c r="C13" s="511"/>
      <c r="D13" s="512" t="s">
        <v>52</v>
      </c>
      <c r="E13" s="512"/>
      <c r="F13" s="513" t="s">
        <v>53</v>
      </c>
      <c r="G13" s="513"/>
      <c r="H13" s="223"/>
      <c r="I13" s="217"/>
      <c r="J13" s="223"/>
      <c r="K13" s="268" t="s">
        <v>54</v>
      </c>
    </row>
    <row r="14" spans="1:13" ht="21" customHeight="1">
      <c r="A14" s="499" t="s">
        <v>55</v>
      </c>
      <c r="B14" s="500"/>
      <c r="C14" s="500"/>
      <c r="D14" s="500"/>
      <c r="E14" s="500"/>
      <c r="F14" s="500"/>
      <c r="G14" s="501"/>
      <c r="H14" s="235"/>
      <c r="I14" s="317"/>
      <c r="J14" s="235"/>
      <c r="K14" s="236"/>
    </row>
    <row r="15" spans="1:13">
      <c r="A15" s="225" t="s">
        <v>56</v>
      </c>
      <c r="B15" s="502"/>
      <c r="C15" s="502"/>
      <c r="D15" s="502"/>
      <c r="E15" s="502"/>
      <c r="F15" s="503">
        <f>D15*B15</f>
        <v>0</v>
      </c>
      <c r="G15" s="503"/>
      <c r="H15" s="227"/>
      <c r="I15" s="314"/>
      <c r="J15" s="227"/>
      <c r="K15" s="237"/>
    </row>
    <row r="16" spans="1:13">
      <c r="A16" s="225" t="s">
        <v>57</v>
      </c>
      <c r="B16" s="504"/>
      <c r="C16" s="504"/>
      <c r="D16" s="504"/>
      <c r="E16" s="504"/>
      <c r="F16" s="503">
        <f>D16*B16</f>
        <v>0</v>
      </c>
      <c r="G16" s="503"/>
      <c r="H16" s="227"/>
      <c r="I16" s="314"/>
      <c r="J16" s="227"/>
      <c r="K16" s="237"/>
    </row>
    <row r="17" spans="1:13">
      <c r="A17" s="465" t="s">
        <v>58</v>
      </c>
      <c r="B17" s="504"/>
      <c r="C17" s="504"/>
      <c r="D17" s="504"/>
      <c r="E17" s="504"/>
      <c r="F17" s="503">
        <f>D17*B17</f>
        <v>0</v>
      </c>
      <c r="G17" s="503"/>
      <c r="H17" s="227"/>
      <c r="I17" s="314"/>
      <c r="J17" s="227"/>
      <c r="K17" s="237"/>
      <c r="M17" s="304"/>
    </row>
    <row r="18" spans="1:13">
      <c r="A18" s="514" t="s">
        <v>59</v>
      </c>
      <c r="B18" s="515"/>
      <c r="C18" s="515"/>
      <c r="D18" s="515"/>
      <c r="E18" s="516"/>
      <c r="F18" s="517" t="e">
        <f>SUM(D15:E17)*100/$D$25</f>
        <v>#DIV/0!</v>
      </c>
      <c r="G18" s="518"/>
      <c r="H18" s="231"/>
      <c r="I18" s="315"/>
      <c r="J18" s="231"/>
      <c r="K18" s="238"/>
    </row>
    <row r="19" spans="1:13">
      <c r="A19" s="234" t="s">
        <v>50</v>
      </c>
      <c r="B19" s="511" t="s">
        <v>51</v>
      </c>
      <c r="C19" s="511"/>
      <c r="D19" s="512" t="s">
        <v>52</v>
      </c>
      <c r="E19" s="512"/>
      <c r="F19" s="513" t="s">
        <v>53</v>
      </c>
      <c r="G19" s="513"/>
      <c r="H19" s="223"/>
      <c r="I19" s="217"/>
      <c r="J19" s="223"/>
      <c r="K19" s="239"/>
    </row>
    <row r="20" spans="1:13">
      <c r="A20" s="499" t="s">
        <v>60</v>
      </c>
      <c r="B20" s="500"/>
      <c r="C20" s="500"/>
      <c r="D20" s="500"/>
      <c r="E20" s="500"/>
      <c r="F20" s="500"/>
      <c r="G20" s="501"/>
      <c r="H20" s="235"/>
      <c r="I20" s="317"/>
      <c r="J20" s="235"/>
      <c r="K20" s="240"/>
    </row>
    <row r="21" spans="1:13">
      <c r="A21" s="225" t="s">
        <v>56</v>
      </c>
      <c r="B21" s="502"/>
      <c r="C21" s="502"/>
      <c r="D21" s="502"/>
      <c r="E21" s="502"/>
      <c r="F21" s="503">
        <f>D21*B21</f>
        <v>0</v>
      </c>
      <c r="G21" s="503"/>
      <c r="H21" s="227"/>
      <c r="I21" s="314"/>
      <c r="J21" s="227"/>
      <c r="K21" s="237"/>
    </row>
    <row r="22" spans="1:13">
      <c r="A22" s="225" t="s">
        <v>57</v>
      </c>
      <c r="B22" s="502"/>
      <c r="C22" s="502"/>
      <c r="D22" s="502"/>
      <c r="E22" s="502"/>
      <c r="F22" s="503">
        <f>D22*B22</f>
        <v>0</v>
      </c>
      <c r="G22" s="503"/>
      <c r="H22" s="227"/>
      <c r="I22" s="314"/>
      <c r="J22" s="227"/>
      <c r="K22" s="237"/>
    </row>
    <row r="23" spans="1:13">
      <c r="A23" s="465" t="s">
        <v>58</v>
      </c>
      <c r="B23" s="502"/>
      <c r="C23" s="502"/>
      <c r="D23" s="502"/>
      <c r="E23" s="502"/>
      <c r="F23" s="503">
        <f t="shared" ref="F23" si="0">D23*B23</f>
        <v>0</v>
      </c>
      <c r="G23" s="503"/>
      <c r="H23" s="227"/>
      <c r="I23" s="314"/>
      <c r="J23" s="227"/>
      <c r="K23" s="237"/>
    </row>
    <row r="24" spans="1:13" ht="21" customHeight="1">
      <c r="A24" s="514" t="s">
        <v>61</v>
      </c>
      <c r="B24" s="515"/>
      <c r="C24" s="515"/>
      <c r="D24" s="515"/>
      <c r="E24" s="516"/>
      <c r="F24" s="527" t="e">
        <f>SUM(D21:E23)*100/$D$25</f>
        <v>#DIV/0!</v>
      </c>
      <c r="G24" s="527"/>
      <c r="H24" s="231"/>
      <c r="I24" s="315"/>
      <c r="J24" s="231"/>
      <c r="K24" s="238"/>
    </row>
    <row r="25" spans="1:13">
      <c r="A25" s="241" t="s">
        <v>62</v>
      </c>
      <c r="B25" s="528">
        <f>SUM(B15:C17,B21:C23)</f>
        <v>0</v>
      </c>
      <c r="C25" s="528"/>
      <c r="D25" s="528">
        <f>SUM(D15:E17,D21:E23)</f>
        <v>0</v>
      </c>
      <c r="E25" s="528"/>
      <c r="F25" s="529">
        <f>SUM(F15:G17,F21:G23)</f>
        <v>0</v>
      </c>
      <c r="G25" s="529"/>
      <c r="H25" s="227"/>
      <c r="I25" s="314"/>
      <c r="J25" s="227"/>
      <c r="K25" s="237"/>
    </row>
    <row r="26" spans="1:13" ht="57" customHeight="1">
      <c r="A26" s="519" t="s">
        <v>63</v>
      </c>
      <c r="B26" s="519"/>
      <c r="C26" s="519"/>
      <c r="D26" s="519"/>
      <c r="E26" s="519"/>
      <c r="F26" s="311" t="e">
        <f>F18</f>
        <v>#DIV/0!</v>
      </c>
      <c r="G26" s="311" t="e">
        <f>F24</f>
        <v>#DIV/0!</v>
      </c>
      <c r="H26" s="242" t="s">
        <v>64</v>
      </c>
      <c r="I26" s="330" t="e">
        <f>IF(F26&gt;G26,"1",IF(F26=G26,"3",IF(F26&lt;G26,"5","0")))</f>
        <v>#DIV/0!</v>
      </c>
      <c r="J26" s="310" t="s">
        <v>65</v>
      </c>
      <c r="K26" s="307" t="e">
        <f>SUM(IFERROR(I26,J26)+IFERROR(I27,J27))/2</f>
        <v>#VALUE!</v>
      </c>
    </row>
    <row r="27" spans="1:13" ht="57" customHeight="1">
      <c r="A27" s="243" t="s">
        <v>66</v>
      </c>
      <c r="B27" s="243"/>
      <c r="C27" s="243"/>
      <c r="D27" s="244"/>
      <c r="E27" s="244"/>
      <c r="F27" s="244"/>
      <c r="G27" s="312" t="e">
        <f>B25*100/F12</f>
        <v>#DIV/0!</v>
      </c>
      <c r="H27" s="242" t="s">
        <v>64</v>
      </c>
      <c r="I27" s="331" t="e">
        <f>IF(G27=0,"0",IF(G27&lt;20,"1",IF(G27&lt;40,"2",IF(G27&lt;60,"3",IF(G27&lt;80,"4","5")))))</f>
        <v>#DIV/0!</v>
      </c>
      <c r="J27" s="310" t="s">
        <v>67</v>
      </c>
      <c r="K27" s="245"/>
    </row>
    <row r="28" spans="1:13" ht="21" customHeight="1">
      <c r="A28" s="470" t="s">
        <v>68</v>
      </c>
      <c r="B28" s="470"/>
      <c r="C28" s="470"/>
      <c r="D28" s="470"/>
      <c r="E28" s="470"/>
      <c r="F28" s="470"/>
      <c r="G28" s="470"/>
      <c r="H28" s="470"/>
      <c r="I28" s="471"/>
      <c r="J28" s="469"/>
      <c r="K28" s="469"/>
    </row>
    <row r="29" spans="1:13">
      <c r="F29" s="247"/>
      <c r="G29" s="247"/>
      <c r="H29" s="248"/>
      <c r="I29" s="319"/>
      <c r="J29" s="248"/>
      <c r="K29" s="248"/>
    </row>
    <row r="30" spans="1:13">
      <c r="A30" s="520" t="s">
        <v>69</v>
      </c>
      <c r="B30" s="520"/>
      <c r="C30" s="520"/>
      <c r="D30" s="520"/>
      <c r="E30" s="520"/>
      <c r="F30" s="520"/>
      <c r="G30" s="520"/>
      <c r="H30" s="249"/>
      <c r="I30" s="320"/>
      <c r="K30" s="250"/>
    </row>
    <row r="31" spans="1:13">
      <c r="A31" s="343" t="s">
        <v>70</v>
      </c>
      <c r="B31" s="250"/>
      <c r="C31" s="250"/>
      <c r="D31" s="250"/>
      <c r="E31" s="250"/>
      <c r="F31" s="250"/>
      <c r="G31" s="250"/>
      <c r="H31" s="250"/>
      <c r="I31" s="321"/>
      <c r="J31" s="250"/>
      <c r="K31" s="250"/>
    </row>
    <row r="32" spans="1:13">
      <c r="A32" s="463" t="s">
        <v>71</v>
      </c>
      <c r="B32" s="251"/>
      <c r="C32" s="251"/>
      <c r="D32" s="251"/>
      <c r="E32" s="251"/>
      <c r="F32" s="251"/>
      <c r="G32" s="251"/>
      <c r="H32" s="250"/>
      <c r="I32" s="321"/>
      <c r="J32" s="250"/>
      <c r="K32" s="250"/>
    </row>
    <row r="33" spans="1:11" ht="48.6" customHeight="1">
      <c r="A33" s="521" t="s">
        <v>72</v>
      </c>
      <c r="B33" s="522" t="s">
        <v>73</v>
      </c>
      <c r="C33" s="521"/>
      <c r="D33" s="521"/>
      <c r="E33" s="521"/>
      <c r="F33" s="521"/>
      <c r="G33" s="523" t="s">
        <v>74</v>
      </c>
      <c r="H33" s="250"/>
      <c r="I33" s="321"/>
      <c r="J33" s="250"/>
      <c r="K33" s="525" t="s">
        <v>75</v>
      </c>
    </row>
    <row r="34" spans="1:11" s="244" customFormat="1" ht="77.45" customHeight="1">
      <c r="A34" s="521"/>
      <c r="B34" s="253" t="s">
        <v>76</v>
      </c>
      <c r="C34" s="253" t="s">
        <v>76</v>
      </c>
      <c r="D34" s="253" t="s">
        <v>76</v>
      </c>
      <c r="E34" s="253" t="s">
        <v>76</v>
      </c>
      <c r="F34" s="253" t="s">
        <v>76</v>
      </c>
      <c r="G34" s="524"/>
      <c r="H34" s="254"/>
      <c r="I34" s="322"/>
      <c r="J34" s="254"/>
      <c r="K34" s="526"/>
    </row>
    <row r="35" spans="1:11" s="244" customFormat="1">
      <c r="A35" s="255" t="s">
        <v>77</v>
      </c>
      <c r="B35" s="256">
        <f>'6.รายรับ-รายจ่าย-ปกติ (1)'!C67+'9.รายรับ-เก็บพิเศษ (3)'!C39</f>
        <v>0</v>
      </c>
      <c r="C35" s="256">
        <f>'6.รายรับ-รายจ่าย-ปกติ (1)'!D67+'9.รายรับ-เก็บพิเศษ (3)'!D39</f>
        <v>0</v>
      </c>
      <c r="D35" s="256">
        <f>'6.รายรับ-รายจ่าย-ปกติ (1)'!E67+'9.รายรับ-เก็บพิเศษ (3)'!E39</f>
        <v>0</v>
      </c>
      <c r="E35" s="256">
        <f>'6.รายรับ-รายจ่าย-ปกติ (1)'!F67+'9.รายรับ-เก็บพิเศษ (3)'!F39</f>
        <v>0</v>
      </c>
      <c r="F35" s="256">
        <f>'6.รายรับ-รายจ่าย-ปกติ (1)'!G67+'9.รายรับ-เก็บพิเศษ (3)'!G39</f>
        <v>0</v>
      </c>
      <c r="G35" s="338">
        <f>SUM(B35:F35)</f>
        <v>0</v>
      </c>
      <c r="H35" s="254"/>
      <c r="I35" s="322"/>
      <c r="J35" s="254"/>
      <c r="K35" s="257"/>
    </row>
    <row r="36" spans="1:11" s="244" customFormat="1">
      <c r="A36" s="255" t="s">
        <v>78</v>
      </c>
      <c r="B36" s="256">
        <f>'6.รายรับ-รายจ่าย-ปกติ (1)'!C68+'9.รายรับ-เก็บพิเศษ (3)'!C40</f>
        <v>0</v>
      </c>
      <c r="C36" s="256">
        <f>'6.รายรับ-รายจ่าย-ปกติ (1)'!D68+'9.รายรับ-เก็บพิเศษ (3)'!D40</f>
        <v>0</v>
      </c>
      <c r="D36" s="256">
        <f>'6.รายรับ-รายจ่าย-ปกติ (1)'!E68+'9.รายรับ-เก็บพิเศษ (3)'!E40</f>
        <v>0</v>
      </c>
      <c r="E36" s="256">
        <f>'6.รายรับ-รายจ่าย-ปกติ (1)'!F68+'9.รายรับ-เก็บพิเศษ (3)'!F40</f>
        <v>0</v>
      </c>
      <c r="F36" s="256">
        <f>'6.รายรับ-รายจ่าย-ปกติ (1)'!G68+'9.รายรับ-เก็บพิเศษ (3)'!G40</f>
        <v>0</v>
      </c>
      <c r="G36" s="258"/>
      <c r="H36" s="259"/>
      <c r="I36" s="323"/>
      <c r="J36" s="259"/>
      <c r="K36" s="260"/>
    </row>
    <row r="37" spans="1:11" s="244" customFormat="1">
      <c r="A37" s="255" t="s">
        <v>79</v>
      </c>
      <c r="B37" s="256">
        <f>'6.รายรับ-รายจ่าย-ปกติ (1)'!C69+'9.รายรับ-เก็บพิเศษ (3)'!C41</f>
        <v>0</v>
      </c>
      <c r="C37" s="256">
        <f>'6.รายรับ-รายจ่าย-ปกติ (1)'!D69+'9.รายรับ-เก็บพิเศษ (3)'!D41</f>
        <v>0</v>
      </c>
      <c r="D37" s="256">
        <f>'6.รายรับ-รายจ่าย-ปกติ (1)'!E69+'9.รายรับ-เก็บพิเศษ (3)'!E41</f>
        <v>0</v>
      </c>
      <c r="E37" s="256">
        <f>'6.รายรับ-รายจ่าย-ปกติ (1)'!F69+'9.รายรับ-เก็บพิเศษ (3)'!F41</f>
        <v>0</v>
      </c>
      <c r="F37" s="256">
        <f>'6.รายรับ-รายจ่าย-ปกติ (1)'!G69+'9.รายรับ-เก็บพิเศษ (3)'!G41</f>
        <v>0</v>
      </c>
      <c r="G37" s="338">
        <f>SUM(B37:F37)</f>
        <v>0</v>
      </c>
      <c r="H37" s="261"/>
      <c r="I37" s="324"/>
      <c r="J37" s="261"/>
      <c r="K37" s="262"/>
    </row>
    <row r="38" spans="1:11" s="244" customFormat="1">
      <c r="A38" s="263" t="s">
        <v>80</v>
      </c>
      <c r="B38" s="256">
        <f>'6.รายรับ-รายจ่าย-ปกติ (1)'!C70+'9.รายรับ-เก็บพิเศษ (3)'!C42</f>
        <v>0</v>
      </c>
      <c r="C38" s="256">
        <f>'6.รายรับ-รายจ่าย-ปกติ (1)'!D70+'9.รายรับ-เก็บพิเศษ (3)'!D42</f>
        <v>0</v>
      </c>
      <c r="D38" s="256">
        <f>'6.รายรับ-รายจ่าย-ปกติ (1)'!E70+'9.รายรับ-เก็บพิเศษ (3)'!E42</f>
        <v>0</v>
      </c>
      <c r="E38" s="256">
        <f>'6.รายรับ-รายจ่าย-ปกติ (1)'!F70+'9.รายรับ-เก็บพิเศษ (3)'!F42</f>
        <v>0</v>
      </c>
      <c r="F38" s="256">
        <f>'6.รายรับ-รายจ่าย-ปกติ (1)'!G70+'9.รายรับ-เก็บพิเศษ (3)'!G42</f>
        <v>0</v>
      </c>
      <c r="G38" s="258"/>
      <c r="H38" s="259"/>
      <c r="I38" s="323"/>
      <c r="J38" s="259"/>
      <c r="K38" s="260"/>
    </row>
    <row r="39" spans="1:11" s="244" customFormat="1" ht="30">
      <c r="A39" s="533" t="s">
        <v>81</v>
      </c>
      <c r="B39" s="533"/>
      <c r="C39" s="533"/>
      <c r="D39" s="533"/>
      <c r="E39" s="533"/>
      <c r="F39" s="534"/>
      <c r="G39" s="313" t="e">
        <f>G37*100/G35</f>
        <v>#DIV/0!</v>
      </c>
      <c r="H39" s="261"/>
      <c r="I39" s="324"/>
      <c r="J39" s="261"/>
      <c r="K39" s="308" t="e">
        <f>IF(G39&lt;10,"1",IF(G39&lt;20,"2",IF(G39&lt;30,"3",IF(G39&lt;40,"4","5"))))</f>
        <v>#DIV/0!</v>
      </c>
    </row>
    <row r="40" spans="1:11">
      <c r="F40" s="247"/>
      <c r="G40" s="247"/>
      <c r="H40" s="248"/>
      <c r="I40" s="319"/>
      <c r="J40" s="248"/>
      <c r="K40" s="248"/>
    </row>
    <row r="41" spans="1:11">
      <c r="A41" s="535" t="s">
        <v>82</v>
      </c>
      <c r="B41" s="535"/>
      <c r="C41" s="535"/>
      <c r="D41" s="535"/>
      <c r="E41" s="535"/>
      <c r="F41" s="535"/>
      <c r="G41" s="535"/>
      <c r="H41" s="249"/>
      <c r="I41" s="320"/>
    </row>
    <row r="42" spans="1:11">
      <c r="A42" s="265" t="s">
        <v>83</v>
      </c>
      <c r="H42" s="221"/>
      <c r="I42" s="325"/>
      <c r="J42" s="221"/>
      <c r="K42" s="266"/>
    </row>
    <row r="43" spans="1:11">
      <c r="A43" s="265" t="s">
        <v>84</v>
      </c>
      <c r="H43" s="216"/>
    </row>
    <row r="44" spans="1:11">
      <c r="A44" s="457" t="s">
        <v>85</v>
      </c>
      <c r="H44" s="216"/>
    </row>
    <row r="45" spans="1:11">
      <c r="A45" s="464" t="s">
        <v>86</v>
      </c>
      <c r="B45" s="345"/>
      <c r="C45" s="345"/>
      <c r="D45" s="345"/>
      <c r="E45" s="346"/>
      <c r="F45" s="346"/>
      <c r="G45" s="346"/>
      <c r="H45" s="346"/>
      <c r="I45" s="347"/>
    </row>
    <row r="46" spans="1:11">
      <c r="A46" s="250" t="s">
        <v>87</v>
      </c>
      <c r="H46" s="216"/>
    </row>
    <row r="47" spans="1:11">
      <c r="A47" s="243" t="s">
        <v>88</v>
      </c>
      <c r="H47" s="216"/>
    </row>
    <row r="48" spans="1:11">
      <c r="A48" s="265" t="s">
        <v>89</v>
      </c>
      <c r="H48" s="216"/>
    </row>
    <row r="49" spans="1:11">
      <c r="A49" s="267" t="s">
        <v>90</v>
      </c>
      <c r="H49" s="216"/>
    </row>
    <row r="50" spans="1:11" ht="72" customHeight="1">
      <c r="A50" s="253" t="s">
        <v>91</v>
      </c>
      <c r="B50" s="522" t="s">
        <v>92</v>
      </c>
      <c r="C50" s="522"/>
      <c r="D50" s="522" t="s">
        <v>93</v>
      </c>
      <c r="E50" s="522"/>
      <c r="F50" s="522" t="s">
        <v>94</v>
      </c>
      <c r="G50" s="522"/>
      <c r="H50" s="216"/>
      <c r="K50" s="268" t="s">
        <v>95</v>
      </c>
    </row>
    <row r="51" spans="1:11">
      <c r="A51" s="269" t="s">
        <v>96</v>
      </c>
      <c r="B51" s="530"/>
      <c r="C51" s="530"/>
      <c r="D51" s="530"/>
      <c r="E51" s="530"/>
      <c r="F51" s="530"/>
      <c r="G51" s="530"/>
      <c r="H51" s="223"/>
      <c r="I51" s="217"/>
      <c r="J51" s="223"/>
      <c r="K51" s="270"/>
    </row>
    <row r="52" spans="1:11">
      <c r="A52" s="269" t="s">
        <v>97</v>
      </c>
      <c r="B52" s="530"/>
      <c r="C52" s="530"/>
      <c r="D52" s="531"/>
      <c r="E52" s="532"/>
      <c r="F52" s="530"/>
      <c r="G52" s="530"/>
      <c r="H52" s="271"/>
      <c r="I52" s="326"/>
      <c r="J52" s="271"/>
      <c r="K52" s="272"/>
    </row>
    <row r="53" spans="1:11">
      <c r="A53" s="269" t="s">
        <v>98</v>
      </c>
      <c r="B53" s="530"/>
      <c r="C53" s="530"/>
      <c r="D53" s="531"/>
      <c r="E53" s="532"/>
      <c r="F53" s="530"/>
      <c r="G53" s="530"/>
      <c r="H53" s="271"/>
      <c r="I53" s="326"/>
      <c r="J53" s="271"/>
      <c r="K53" s="272"/>
    </row>
    <row r="54" spans="1:11">
      <c r="A54" s="269" t="s">
        <v>99</v>
      </c>
      <c r="B54" s="530"/>
      <c r="C54" s="530"/>
      <c r="D54" s="531"/>
      <c r="E54" s="532"/>
      <c r="F54" s="530"/>
      <c r="G54" s="530"/>
      <c r="H54" s="271"/>
      <c r="I54" s="326"/>
      <c r="J54" s="271"/>
      <c r="K54" s="272"/>
    </row>
    <row r="55" spans="1:11" ht="96" customHeight="1">
      <c r="A55" s="273" t="s">
        <v>100</v>
      </c>
      <c r="B55" s="536" t="s">
        <v>101</v>
      </c>
      <c r="C55" s="537"/>
      <c r="D55" s="536" t="s">
        <v>102</v>
      </c>
      <c r="E55" s="537"/>
      <c r="F55" s="522" t="s">
        <v>103</v>
      </c>
      <c r="G55" s="522"/>
      <c r="H55" s="271"/>
      <c r="I55" s="326"/>
      <c r="J55" s="271"/>
      <c r="K55" s="239"/>
    </row>
    <row r="56" spans="1:11">
      <c r="A56" s="269" t="s">
        <v>96</v>
      </c>
      <c r="B56" s="530"/>
      <c r="C56" s="530"/>
      <c r="D56" s="530"/>
      <c r="E56" s="530"/>
      <c r="F56" s="530"/>
      <c r="G56" s="530"/>
      <c r="H56" s="223"/>
      <c r="I56" s="217"/>
      <c r="J56" s="223"/>
      <c r="K56" s="272"/>
    </row>
    <row r="57" spans="1:11">
      <c r="A57" s="269" t="s">
        <v>97</v>
      </c>
      <c r="B57" s="530"/>
      <c r="C57" s="530"/>
      <c r="D57" s="531"/>
      <c r="E57" s="532"/>
      <c r="F57" s="530"/>
      <c r="G57" s="530"/>
      <c r="H57" s="271"/>
      <c r="I57" s="326"/>
      <c r="J57" s="271"/>
      <c r="K57" s="272"/>
    </row>
    <row r="58" spans="1:11">
      <c r="A58" s="269" t="s">
        <v>98</v>
      </c>
      <c r="B58" s="530"/>
      <c r="C58" s="530"/>
      <c r="D58" s="531"/>
      <c r="E58" s="532"/>
      <c r="F58" s="530"/>
      <c r="G58" s="530"/>
      <c r="H58" s="271"/>
      <c r="I58" s="326"/>
      <c r="J58" s="271"/>
      <c r="K58" s="272"/>
    </row>
    <row r="59" spans="1:11">
      <c r="A59" s="269" t="s">
        <v>99</v>
      </c>
      <c r="B59" s="530"/>
      <c r="C59" s="530"/>
      <c r="D59" s="531"/>
      <c r="E59" s="532"/>
      <c r="F59" s="530"/>
      <c r="G59" s="530"/>
      <c r="H59" s="271"/>
      <c r="I59" s="326"/>
      <c r="J59" s="271"/>
      <c r="K59" s="272"/>
    </row>
    <row r="60" spans="1:11">
      <c r="A60" s="243" t="s">
        <v>104</v>
      </c>
      <c r="H60" s="271"/>
      <c r="I60" s="326"/>
      <c r="J60" s="271"/>
      <c r="K60" s="274"/>
    </row>
    <row r="61" spans="1:11">
      <c r="A61" s="265" t="s">
        <v>105</v>
      </c>
      <c r="H61" s="216"/>
      <c r="K61" s="274"/>
    </row>
    <row r="62" spans="1:11">
      <c r="A62" s="275" t="s">
        <v>106</v>
      </c>
      <c r="H62" s="216"/>
      <c r="K62" s="274"/>
    </row>
    <row r="63" spans="1:11">
      <c r="A63" s="276" t="s">
        <v>107</v>
      </c>
      <c r="H63" s="216"/>
      <c r="K63" s="274"/>
    </row>
    <row r="64" spans="1:11">
      <c r="A64" s="276" t="s">
        <v>108</v>
      </c>
      <c r="H64" s="216"/>
      <c r="K64" s="274"/>
    </row>
    <row r="65" spans="1:11" ht="71.45" customHeight="1">
      <c r="A65" s="253" t="s">
        <v>109</v>
      </c>
      <c r="B65" s="522" t="s">
        <v>92</v>
      </c>
      <c r="C65" s="522"/>
      <c r="D65" s="522" t="s">
        <v>93</v>
      </c>
      <c r="E65" s="522"/>
      <c r="F65" s="538" t="s">
        <v>110</v>
      </c>
      <c r="G65" s="539"/>
      <c r="H65" s="216"/>
      <c r="K65" s="239"/>
    </row>
    <row r="66" spans="1:11">
      <c r="A66" s="269" t="s">
        <v>96</v>
      </c>
      <c r="B66" s="530"/>
      <c r="C66" s="530"/>
      <c r="D66" s="530"/>
      <c r="E66" s="530"/>
      <c r="F66" s="531"/>
      <c r="G66" s="532"/>
      <c r="H66" s="223"/>
      <c r="I66" s="217"/>
      <c r="J66" s="223"/>
      <c r="K66" s="272"/>
    </row>
    <row r="67" spans="1:11">
      <c r="A67" s="269" t="s">
        <v>97</v>
      </c>
      <c r="B67" s="530"/>
      <c r="C67" s="530"/>
      <c r="D67" s="531"/>
      <c r="E67" s="532"/>
      <c r="F67" s="531"/>
      <c r="G67" s="532"/>
      <c r="H67" s="271"/>
      <c r="I67" s="326"/>
      <c r="J67" s="271"/>
      <c r="K67" s="272"/>
    </row>
    <row r="68" spans="1:11">
      <c r="A68" s="269" t="s">
        <v>98</v>
      </c>
      <c r="B68" s="530"/>
      <c r="C68" s="530"/>
      <c r="D68" s="531"/>
      <c r="E68" s="532"/>
      <c r="F68" s="531"/>
      <c r="G68" s="532"/>
      <c r="H68" s="271"/>
      <c r="I68" s="326"/>
      <c r="J68" s="271"/>
      <c r="K68" s="272"/>
    </row>
    <row r="69" spans="1:11">
      <c r="A69" s="269" t="s">
        <v>99</v>
      </c>
      <c r="B69" s="530"/>
      <c r="C69" s="530"/>
      <c r="D69" s="531"/>
      <c r="E69" s="532"/>
      <c r="F69" s="531"/>
      <c r="G69" s="532"/>
      <c r="H69" s="271"/>
      <c r="I69" s="326"/>
      <c r="J69" s="271"/>
      <c r="K69" s="272"/>
    </row>
    <row r="70" spans="1:11" ht="95.1" customHeight="1">
      <c r="A70" s="273" t="s">
        <v>111</v>
      </c>
      <c r="B70" s="522" t="s">
        <v>112</v>
      </c>
      <c r="C70" s="522"/>
      <c r="D70" s="522" t="s">
        <v>113</v>
      </c>
      <c r="E70" s="522"/>
      <c r="F70" s="538" t="s">
        <v>114</v>
      </c>
      <c r="G70" s="539"/>
      <c r="H70" s="271"/>
      <c r="I70" s="326"/>
      <c r="J70" s="271"/>
      <c r="K70" s="239"/>
    </row>
    <row r="71" spans="1:11">
      <c r="A71" s="269" t="s">
        <v>96</v>
      </c>
      <c r="B71" s="530"/>
      <c r="C71" s="530"/>
      <c r="D71" s="530"/>
      <c r="E71" s="530"/>
      <c r="F71" s="531"/>
      <c r="G71" s="532"/>
      <c r="H71" s="223"/>
      <c r="I71" s="217"/>
      <c r="J71" s="223"/>
      <c r="K71" s="272"/>
    </row>
    <row r="72" spans="1:11">
      <c r="A72" s="269" t="s">
        <v>97</v>
      </c>
      <c r="B72" s="530"/>
      <c r="C72" s="530"/>
      <c r="D72" s="531"/>
      <c r="E72" s="532"/>
      <c r="F72" s="531"/>
      <c r="G72" s="532"/>
      <c r="H72" s="271"/>
      <c r="I72" s="326"/>
      <c r="J72" s="271"/>
      <c r="K72" s="272"/>
    </row>
    <row r="73" spans="1:11">
      <c r="A73" s="269" t="s">
        <v>98</v>
      </c>
      <c r="B73" s="530"/>
      <c r="C73" s="530"/>
      <c r="D73" s="531"/>
      <c r="E73" s="532"/>
      <c r="F73" s="531"/>
      <c r="G73" s="532"/>
      <c r="H73" s="271"/>
      <c r="I73" s="326"/>
      <c r="J73" s="271"/>
      <c r="K73" s="272"/>
    </row>
    <row r="74" spans="1:11">
      <c r="A74" s="269" t="s">
        <v>99</v>
      </c>
      <c r="B74" s="530"/>
      <c r="C74" s="530"/>
      <c r="D74" s="531"/>
      <c r="E74" s="532"/>
      <c r="F74" s="531"/>
      <c r="G74" s="532"/>
      <c r="H74" s="271"/>
      <c r="I74" s="326"/>
      <c r="J74" s="271"/>
      <c r="K74" s="272"/>
    </row>
    <row r="75" spans="1:11">
      <c r="A75" s="243" t="s">
        <v>115</v>
      </c>
      <c r="H75" s="271"/>
      <c r="I75" s="326"/>
      <c r="J75" s="271"/>
      <c r="K75" s="274"/>
    </row>
    <row r="76" spans="1:11">
      <c r="A76" s="265" t="s">
        <v>116</v>
      </c>
      <c r="H76" s="216"/>
      <c r="K76" s="274"/>
    </row>
    <row r="77" spans="1:11">
      <c r="A77" s="275" t="s">
        <v>117</v>
      </c>
      <c r="H77" s="216"/>
      <c r="K77" s="274"/>
    </row>
    <row r="78" spans="1:11" ht="73.5" customHeight="1">
      <c r="A78" s="273" t="s">
        <v>118</v>
      </c>
      <c r="B78" s="522" t="s">
        <v>119</v>
      </c>
      <c r="C78" s="522"/>
      <c r="D78" s="522" t="s">
        <v>120</v>
      </c>
      <c r="E78" s="522"/>
      <c r="F78" s="538" t="s">
        <v>121</v>
      </c>
      <c r="G78" s="539"/>
      <c r="H78" s="216"/>
      <c r="K78" s="239"/>
    </row>
    <row r="79" spans="1:11" ht="42" customHeight="1">
      <c r="A79" s="269" t="s">
        <v>122</v>
      </c>
      <c r="B79" s="530"/>
      <c r="C79" s="530"/>
      <c r="D79" s="530"/>
      <c r="E79" s="530"/>
      <c r="F79" s="531"/>
      <c r="G79" s="532"/>
      <c r="H79" s="223"/>
      <c r="I79" s="217"/>
      <c r="J79" s="223"/>
      <c r="K79" s="272"/>
    </row>
    <row r="80" spans="1:11" ht="30">
      <c r="A80" s="534" t="s">
        <v>123</v>
      </c>
      <c r="B80" s="540"/>
      <c r="C80" s="540"/>
      <c r="D80" s="540"/>
      <c r="E80" s="541"/>
      <c r="F80" s="542">
        <f>SUM(B51:G54,B56:G59,B66:G69,B71:G74,B79:G79)*100/17</f>
        <v>0</v>
      </c>
      <c r="G80" s="543"/>
      <c r="H80" s="271"/>
      <c r="I80" s="326"/>
      <c r="J80" s="271"/>
      <c r="K80" s="309" t="str">
        <f>IF(F80&lt;60,"1",IF(F80&lt;70,"2",IF(F80&lt;80,"3",IF(F80&lt;90,"4","5"))))</f>
        <v>1</v>
      </c>
    </row>
    <row r="81" spans="1:15">
      <c r="A81" s="520" t="s">
        <v>124</v>
      </c>
      <c r="B81" s="520"/>
      <c r="C81" s="520"/>
      <c r="D81" s="520"/>
      <c r="E81" s="520"/>
      <c r="F81" s="520"/>
      <c r="G81" s="520"/>
      <c r="H81" s="277"/>
      <c r="I81" s="327"/>
      <c r="J81" s="278"/>
      <c r="K81" s="250"/>
    </row>
    <row r="82" spans="1:15" ht="66.599999999999994" customHeight="1">
      <c r="A82" s="522" t="s">
        <v>125</v>
      </c>
      <c r="B82" s="522" t="s">
        <v>126</v>
      </c>
      <c r="C82" s="544"/>
      <c r="D82" s="545" t="s">
        <v>127</v>
      </c>
      <c r="E82" s="546"/>
      <c r="F82" s="546"/>
      <c r="G82" s="547"/>
      <c r="H82" s="216"/>
      <c r="K82" s="525" t="s">
        <v>128</v>
      </c>
    </row>
    <row r="83" spans="1:15" ht="86.1" customHeight="1">
      <c r="A83" s="522"/>
      <c r="B83" s="279" t="s">
        <v>129</v>
      </c>
      <c r="C83" s="472" t="s">
        <v>130</v>
      </c>
      <c r="D83" s="281" t="s">
        <v>131</v>
      </c>
      <c r="E83" s="549" t="s">
        <v>132</v>
      </c>
      <c r="F83" s="547"/>
      <c r="G83" s="279" t="s">
        <v>110</v>
      </c>
      <c r="H83" s="223"/>
      <c r="I83" s="217"/>
      <c r="J83" s="223"/>
      <c r="K83" s="548"/>
    </row>
    <row r="84" spans="1:15">
      <c r="A84" s="282" t="s">
        <v>133</v>
      </c>
      <c r="B84" s="283"/>
      <c r="C84" s="284"/>
      <c r="D84" s="285"/>
      <c r="E84" s="531"/>
      <c r="F84" s="532"/>
      <c r="G84" s="283"/>
      <c r="H84" s="223"/>
      <c r="I84" s="217"/>
      <c r="J84" s="223"/>
      <c r="K84" s="270"/>
    </row>
    <row r="85" spans="1:15">
      <c r="A85" s="286" t="s">
        <v>134</v>
      </c>
      <c r="B85" s="283"/>
      <c r="C85" s="284"/>
      <c r="D85" s="285"/>
      <c r="E85" s="531"/>
      <c r="F85" s="532"/>
      <c r="G85" s="283"/>
      <c r="H85" s="271"/>
      <c r="I85" s="326"/>
      <c r="J85" s="271"/>
      <c r="K85" s="272"/>
    </row>
    <row r="86" spans="1:15">
      <c r="A86" s="282" t="s">
        <v>135</v>
      </c>
      <c r="B86" s="283"/>
      <c r="C86" s="284"/>
      <c r="D86" s="285"/>
      <c r="E86" s="531"/>
      <c r="F86" s="532"/>
      <c r="G86" s="283"/>
      <c r="H86" s="271"/>
      <c r="I86" s="326"/>
      <c r="J86" s="271"/>
      <c r="K86" s="272"/>
    </row>
    <row r="87" spans="1:15">
      <c r="A87" s="287" t="s">
        <v>136</v>
      </c>
      <c r="B87" s="283"/>
      <c r="C87" s="284"/>
      <c r="D87" s="285"/>
      <c r="E87" s="531"/>
      <c r="F87" s="532"/>
      <c r="G87" s="283"/>
      <c r="H87" s="271"/>
      <c r="I87" s="326"/>
      <c r="J87" s="271"/>
      <c r="K87" s="272"/>
    </row>
    <row r="88" spans="1:15">
      <c r="A88" s="287" t="s">
        <v>137</v>
      </c>
      <c r="B88" s="283"/>
      <c r="C88" s="284"/>
      <c r="D88" s="285"/>
      <c r="E88" s="531"/>
      <c r="F88" s="532"/>
      <c r="G88" s="283"/>
      <c r="H88" s="271"/>
      <c r="I88" s="326"/>
      <c r="J88" s="271"/>
      <c r="K88" s="272"/>
    </row>
    <row r="89" spans="1:15" ht="30">
      <c r="A89" s="534" t="s">
        <v>138</v>
      </c>
      <c r="B89" s="540"/>
      <c r="C89" s="540"/>
      <c r="D89" s="540"/>
      <c r="E89" s="541"/>
      <c r="F89" s="542" t="e">
        <f>SUM(D84:G88)*100/SUM(B84:C88)</f>
        <v>#DIV/0!</v>
      </c>
      <c r="G89" s="543"/>
      <c r="H89" s="271"/>
      <c r="I89" s="326"/>
      <c r="J89" s="271"/>
      <c r="K89" s="309" t="e">
        <f>IF(F89&lt;60,"1",IF(F89&lt;70,"2",IF(F89&lt;80,"3",IF(F89&lt;90,"4","5"))))</f>
        <v>#DIV/0!</v>
      </c>
    </row>
    <row r="90" spans="1:15">
      <c r="A90" s="232" t="s">
        <v>139</v>
      </c>
      <c r="H90" s="231"/>
      <c r="I90" s="315"/>
      <c r="J90" s="231"/>
    </row>
    <row r="91" spans="1:15">
      <c r="H91" s="231"/>
      <c r="I91" s="315"/>
      <c r="J91" s="231"/>
    </row>
    <row r="92" spans="1:15">
      <c r="A92" s="265" t="s">
        <v>140</v>
      </c>
      <c r="H92" s="216"/>
    </row>
    <row r="93" spans="1:15" ht="96">
      <c r="A93" s="253" t="s">
        <v>141</v>
      </c>
      <c r="B93" s="230" t="s">
        <v>142</v>
      </c>
      <c r="C93" s="230" t="s">
        <v>143</v>
      </c>
      <c r="D93" s="288" t="s">
        <v>144</v>
      </c>
      <c r="H93" s="216"/>
    </row>
    <row r="94" spans="1:15">
      <c r="A94" s="289" t="s">
        <v>145</v>
      </c>
      <c r="B94" s="478" t="str">
        <f>K8</f>
        <v>5</v>
      </c>
      <c r="C94" s="475">
        <f>'4.เกณฑ์'!C4</f>
        <v>25</v>
      </c>
      <c r="D94" s="476">
        <f>B94*C94/5</f>
        <v>25</v>
      </c>
      <c r="E94" s="348"/>
      <c r="L94" s="291"/>
      <c r="O94" s="291"/>
    </row>
    <row r="95" spans="1:15">
      <c r="A95" s="289" t="s">
        <v>146</v>
      </c>
      <c r="B95" s="473" t="e">
        <f>K26</f>
        <v>#VALUE!</v>
      </c>
      <c r="C95" s="475">
        <f>'4.เกณฑ์'!C5</f>
        <v>25</v>
      </c>
      <c r="D95" s="476" t="e">
        <f t="shared" ref="D95:D98" si="1">B95*C95/5</f>
        <v>#VALUE!</v>
      </c>
      <c r="E95" s="348"/>
      <c r="L95" s="292"/>
      <c r="O95" s="291"/>
    </row>
    <row r="96" spans="1:15">
      <c r="A96" s="289" t="s">
        <v>147</v>
      </c>
      <c r="B96" s="478" t="e">
        <f>K39</f>
        <v>#DIV/0!</v>
      </c>
      <c r="C96" s="475">
        <f>'4.เกณฑ์'!C7</f>
        <v>25</v>
      </c>
      <c r="D96" s="476" t="e">
        <f t="shared" si="1"/>
        <v>#DIV/0!</v>
      </c>
      <c r="E96" s="348"/>
      <c r="L96" s="293"/>
      <c r="O96" s="291"/>
    </row>
    <row r="97" spans="1:15">
      <c r="A97" s="289" t="s">
        <v>148</v>
      </c>
      <c r="B97" s="478" t="str">
        <f>K80</f>
        <v>1</v>
      </c>
      <c r="C97" s="475">
        <f>'4.เกณฑ์'!C8</f>
        <v>12.5</v>
      </c>
      <c r="D97" s="476">
        <f t="shared" si="1"/>
        <v>2.5</v>
      </c>
      <c r="E97" s="348"/>
      <c r="L97" s="293"/>
      <c r="O97" s="291"/>
    </row>
    <row r="98" spans="1:15">
      <c r="A98" s="289" t="s">
        <v>149</v>
      </c>
      <c r="B98" s="478" t="e">
        <f>K89</f>
        <v>#DIV/0!</v>
      </c>
      <c r="C98" s="475">
        <f>'4.เกณฑ์'!C9</f>
        <v>12.5</v>
      </c>
      <c r="D98" s="476" t="e">
        <f t="shared" si="1"/>
        <v>#DIV/0!</v>
      </c>
      <c r="E98" s="348"/>
      <c r="L98" s="293"/>
      <c r="O98" s="291"/>
    </row>
    <row r="99" spans="1:15" s="297" customFormat="1">
      <c r="A99" s="294" t="s">
        <v>150</v>
      </c>
      <c r="B99" s="295"/>
      <c r="C99" s="336">
        <f>SUM(C94:C98)</f>
        <v>100</v>
      </c>
      <c r="D99" s="337" t="e">
        <f>SUM(D94:D98)</f>
        <v>#VALUE!</v>
      </c>
      <c r="E99" s="296"/>
      <c r="I99" s="328"/>
      <c r="O99" s="298"/>
    </row>
    <row r="100" spans="1:15" s="304" customFormat="1">
      <c r="A100" s="299"/>
      <c r="B100" s="299"/>
      <c r="C100" s="300"/>
      <c r="D100" s="299"/>
      <c r="E100" s="301"/>
      <c r="F100" s="299"/>
      <c r="G100" s="302"/>
      <c r="H100" s="303"/>
      <c r="I100" s="329"/>
      <c r="J100" s="303"/>
    </row>
    <row r="101" spans="1:15" s="244" customFormat="1">
      <c r="A101" s="305"/>
      <c r="I101" s="306"/>
      <c r="K101" s="304"/>
      <c r="L101" s="246"/>
    </row>
    <row r="102" spans="1:15" s="244" customFormat="1">
      <c r="A102" s="305"/>
      <c r="I102" s="306"/>
      <c r="K102" s="304"/>
      <c r="L102" s="246"/>
    </row>
    <row r="103" spans="1:15" s="244" customFormat="1">
      <c r="A103" s="305"/>
      <c r="I103" s="306"/>
      <c r="K103" s="304"/>
      <c r="L103" s="246"/>
    </row>
    <row r="104" spans="1:15" s="244" customFormat="1">
      <c r="A104" s="305"/>
      <c r="I104" s="306"/>
      <c r="K104" s="304"/>
      <c r="L104" s="246"/>
    </row>
    <row r="105" spans="1:15" s="244" customFormat="1">
      <c r="A105" s="305"/>
      <c r="I105" s="306"/>
      <c r="K105" s="304"/>
      <c r="L105" s="246"/>
    </row>
    <row r="106" spans="1:15" s="244" customFormat="1">
      <c r="A106" s="305"/>
      <c r="I106" s="306"/>
      <c r="K106" s="304"/>
      <c r="L106" s="246"/>
    </row>
    <row r="107" spans="1:15" s="244" customFormat="1">
      <c r="A107" s="305"/>
      <c r="I107" s="306"/>
      <c r="K107" s="304"/>
      <c r="L107" s="246"/>
    </row>
    <row r="108" spans="1:15" s="244" customFormat="1">
      <c r="A108" s="305"/>
      <c r="I108" s="306"/>
      <c r="K108" s="304"/>
      <c r="L108" s="246"/>
    </row>
    <row r="109" spans="1:15" s="244" customFormat="1">
      <c r="A109" s="305"/>
      <c r="H109" s="306"/>
      <c r="I109" s="306"/>
      <c r="K109" s="304"/>
      <c r="L109" s="246"/>
    </row>
    <row r="110" spans="1:15" s="244" customFormat="1">
      <c r="A110" s="305"/>
      <c r="H110" s="306"/>
      <c r="I110" s="306"/>
      <c r="K110" s="304"/>
      <c r="L110" s="246"/>
    </row>
    <row r="111" spans="1:15" s="244" customFormat="1">
      <c r="A111" s="305"/>
      <c r="H111" s="306"/>
      <c r="I111" s="306"/>
      <c r="K111" s="304"/>
      <c r="L111" s="246"/>
    </row>
    <row r="112" spans="1:15" s="244" customFormat="1">
      <c r="A112" s="305"/>
      <c r="H112" s="306"/>
      <c r="I112" s="306"/>
      <c r="K112" s="304"/>
      <c r="L112" s="246"/>
    </row>
    <row r="113" spans="1:12" s="244" customFormat="1">
      <c r="A113" s="305"/>
      <c r="H113" s="306"/>
      <c r="I113" s="306"/>
      <c r="K113" s="304"/>
      <c r="L113" s="246"/>
    </row>
    <row r="114" spans="1:12" s="244" customFormat="1">
      <c r="A114" s="305"/>
      <c r="H114" s="306"/>
      <c r="I114" s="306"/>
      <c r="K114" s="304"/>
      <c r="L114" s="246"/>
    </row>
    <row r="115" spans="1:12" s="244" customFormat="1">
      <c r="A115" s="305"/>
      <c r="H115" s="306"/>
      <c r="I115" s="306"/>
      <c r="K115" s="304"/>
      <c r="L115" s="246"/>
    </row>
    <row r="116" spans="1:12" s="244" customFormat="1">
      <c r="A116" s="305"/>
      <c r="H116" s="306"/>
      <c r="I116" s="306"/>
      <c r="K116" s="304"/>
      <c r="L116" s="246"/>
    </row>
    <row r="117" spans="1:12" s="244" customFormat="1">
      <c r="A117" s="305"/>
      <c r="H117" s="306"/>
      <c r="I117" s="306"/>
      <c r="K117" s="304"/>
      <c r="L117" s="246"/>
    </row>
    <row r="118" spans="1:12" s="244" customFormat="1">
      <c r="A118" s="305"/>
      <c r="H118" s="306"/>
      <c r="I118" s="306"/>
      <c r="K118" s="304"/>
      <c r="L118" s="246"/>
    </row>
    <row r="119" spans="1:12" s="244" customFormat="1">
      <c r="A119" s="305"/>
      <c r="H119" s="306"/>
      <c r="I119" s="306"/>
      <c r="K119" s="304"/>
      <c r="L119" s="246"/>
    </row>
    <row r="120" spans="1:12" s="244" customFormat="1">
      <c r="A120" s="305"/>
      <c r="H120" s="306"/>
      <c r="I120" s="306"/>
      <c r="K120" s="304"/>
      <c r="L120" s="246"/>
    </row>
    <row r="121" spans="1:12" s="244" customFormat="1">
      <c r="A121" s="232"/>
      <c r="B121" s="232"/>
      <c r="C121" s="232"/>
      <c r="D121" s="232"/>
      <c r="E121" s="216"/>
      <c r="F121" s="216"/>
      <c r="G121" s="216"/>
      <c r="H121" s="306"/>
      <c r="I121" s="306"/>
      <c r="K121" s="216"/>
      <c r="L121" s="246"/>
    </row>
  </sheetData>
  <sheetProtection algorithmName="SHA-512" hashValue="aOhtmP9ktQs1lr409YLjup69kK4x/qm9T0aUyTsV1u9ozW/ftKmwW/0iNZrR7ctqazQWzjLZ4vPqQny+9e3lZQ==" saltValue="CaHuNym/ws0bhXCprrb2KA==" spinCount="100000" sheet="1" objects="1" scenarios="1"/>
  <mergeCells count="134">
    <mergeCell ref="E88:F88"/>
    <mergeCell ref="A89:E89"/>
    <mergeCell ref="F89:G89"/>
    <mergeCell ref="K82:K83"/>
    <mergeCell ref="E83:F83"/>
    <mergeCell ref="E84:F84"/>
    <mergeCell ref="E85:F85"/>
    <mergeCell ref="E86:F86"/>
    <mergeCell ref="E87:F87"/>
    <mergeCell ref="A80:E80"/>
    <mergeCell ref="F80:G80"/>
    <mergeCell ref="A81:G81"/>
    <mergeCell ref="A82:A83"/>
    <mergeCell ref="B82:C82"/>
    <mergeCell ref="D82:G82"/>
    <mergeCell ref="B78:C78"/>
    <mergeCell ref="D78:E78"/>
    <mergeCell ref="F78:G78"/>
    <mergeCell ref="B79:C79"/>
    <mergeCell ref="D79:E79"/>
    <mergeCell ref="F79:G79"/>
    <mergeCell ref="B73:C73"/>
    <mergeCell ref="D73:E73"/>
    <mergeCell ref="F73:G73"/>
    <mergeCell ref="B74:C74"/>
    <mergeCell ref="D74:E74"/>
    <mergeCell ref="F74:G74"/>
    <mergeCell ref="B71:C71"/>
    <mergeCell ref="D71:E71"/>
    <mergeCell ref="F71:G71"/>
    <mergeCell ref="B72:C72"/>
    <mergeCell ref="D72:E72"/>
    <mergeCell ref="F72:G72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C66"/>
    <mergeCell ref="D66:E66"/>
    <mergeCell ref="F66:G66"/>
    <mergeCell ref="B58:C58"/>
    <mergeCell ref="D58:E58"/>
    <mergeCell ref="F58:G58"/>
    <mergeCell ref="B59:C59"/>
    <mergeCell ref="D59:E59"/>
    <mergeCell ref="F59:G59"/>
    <mergeCell ref="B56:C56"/>
    <mergeCell ref="D56:E56"/>
    <mergeCell ref="F56:G56"/>
    <mergeCell ref="B57:C57"/>
    <mergeCell ref="D57:E57"/>
    <mergeCell ref="F57:G57"/>
    <mergeCell ref="B54:C54"/>
    <mergeCell ref="D54:E54"/>
    <mergeCell ref="F54:G54"/>
    <mergeCell ref="B55:C55"/>
    <mergeCell ref="D55:E55"/>
    <mergeCell ref="F55:G55"/>
    <mergeCell ref="B52:C52"/>
    <mergeCell ref="D52:E52"/>
    <mergeCell ref="F52:G52"/>
    <mergeCell ref="B53:C53"/>
    <mergeCell ref="D53:E53"/>
    <mergeCell ref="F53:G53"/>
    <mergeCell ref="A39:F39"/>
    <mergeCell ref="A41:G41"/>
    <mergeCell ref="B50:C50"/>
    <mergeCell ref="D50:E50"/>
    <mergeCell ref="F50:G50"/>
    <mergeCell ref="B51:C51"/>
    <mergeCell ref="D51:E51"/>
    <mergeCell ref="F51:G51"/>
    <mergeCell ref="A26:E26"/>
    <mergeCell ref="A30:G30"/>
    <mergeCell ref="A33:A34"/>
    <mergeCell ref="B33:F33"/>
    <mergeCell ref="G33:G34"/>
    <mergeCell ref="K33:K34"/>
    <mergeCell ref="B23:C23"/>
    <mergeCell ref="D23:E23"/>
    <mergeCell ref="F23:G23"/>
    <mergeCell ref="A24:E24"/>
    <mergeCell ref="F24:G24"/>
    <mergeCell ref="B25:C25"/>
    <mergeCell ref="D25:E25"/>
    <mergeCell ref="F25:G25"/>
    <mergeCell ref="A20:G20"/>
    <mergeCell ref="B21:C21"/>
    <mergeCell ref="D21:E21"/>
    <mergeCell ref="F21:G21"/>
    <mergeCell ref="B22:C22"/>
    <mergeCell ref="D22:E22"/>
    <mergeCell ref="F22:G22"/>
    <mergeCell ref="B17:C17"/>
    <mergeCell ref="D17:E17"/>
    <mergeCell ref="F17:G17"/>
    <mergeCell ref="A18:E18"/>
    <mergeCell ref="F18:G18"/>
    <mergeCell ref="B19:C19"/>
    <mergeCell ref="D19:E19"/>
    <mergeCell ref="F19:G19"/>
    <mergeCell ref="B16:C16"/>
    <mergeCell ref="D16:E16"/>
    <mergeCell ref="F16:G16"/>
    <mergeCell ref="F6:G6"/>
    <mergeCell ref="F7:G7"/>
    <mergeCell ref="F8:G8"/>
    <mergeCell ref="A10:G10"/>
    <mergeCell ref="F12:G12"/>
    <mergeCell ref="B13:C13"/>
    <mergeCell ref="D13:E13"/>
    <mergeCell ref="F13:G13"/>
    <mergeCell ref="A1:G1"/>
    <mergeCell ref="A2:G2"/>
    <mergeCell ref="A3:G3"/>
    <mergeCell ref="A4:A5"/>
    <mergeCell ref="B4:B5"/>
    <mergeCell ref="C4:E4"/>
    <mergeCell ref="F4:G5"/>
    <mergeCell ref="A14:G14"/>
    <mergeCell ref="B15:C15"/>
    <mergeCell ref="D15:E15"/>
    <mergeCell ref="F15:G15"/>
  </mergeCells>
  <pageMargins left="0.31496062992125984" right="0.31496062992125984" top="0.35433070866141736" bottom="0.35433070866141736" header="0.31496062992125984" footer="0.31496062992125984"/>
  <pageSetup paperSize="9" scale="59" orientation="portrait" r:id="rId1"/>
  <rowBreaks count="2" manualBreakCount="2">
    <brk id="39" max="10" man="1"/>
    <brk id="80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3399"/>
  </sheetPr>
  <dimension ref="A1:O122"/>
  <sheetViews>
    <sheetView zoomScale="50" zoomScaleNormal="50" zoomScaleSheetLayoutView="50" zoomScalePageLayoutView="80" workbookViewId="0">
      <selection activeCell="M31" sqref="M31"/>
    </sheetView>
  </sheetViews>
  <sheetFormatPr defaultColWidth="8.75" defaultRowHeight="24"/>
  <cols>
    <col min="1" max="1" width="44" style="232" customWidth="1"/>
    <col min="2" max="4" width="10" style="232" customWidth="1"/>
    <col min="5" max="7" width="10" style="216" customWidth="1"/>
    <col min="8" max="8" width="7.625" style="290" customWidth="1"/>
    <col min="9" max="9" width="7.375" style="290" customWidth="1"/>
    <col min="10" max="10" width="4.25" style="216" customWidth="1"/>
    <col min="11" max="11" width="21" style="216" customWidth="1"/>
    <col min="12" max="12" width="10.125" style="216" customWidth="1"/>
    <col min="13" max="13" width="59.25" style="216" customWidth="1"/>
    <col min="14" max="14" width="17" style="216" customWidth="1"/>
    <col min="15" max="16384" width="8.75" style="216"/>
  </cols>
  <sheetData>
    <row r="1" spans="1:13" ht="30">
      <c r="A1" s="487" t="s">
        <v>151</v>
      </c>
      <c r="B1" s="487"/>
      <c r="C1" s="487"/>
      <c r="D1" s="487"/>
      <c r="E1" s="487"/>
      <c r="F1" s="487"/>
      <c r="G1" s="487"/>
      <c r="H1" s="212"/>
      <c r="I1" s="212"/>
      <c r="J1" s="213"/>
      <c r="K1" s="214" t="s">
        <v>31</v>
      </c>
      <c r="L1" s="215"/>
    </row>
    <row r="2" spans="1:13" ht="46.7" customHeight="1">
      <c r="A2" s="488" t="s">
        <v>152</v>
      </c>
      <c r="B2" s="488"/>
      <c r="C2" s="488"/>
      <c r="D2" s="488"/>
      <c r="E2" s="488"/>
      <c r="F2" s="488"/>
      <c r="G2" s="488"/>
      <c r="H2" s="217"/>
      <c r="I2" s="217"/>
      <c r="J2" s="218"/>
      <c r="K2" s="219" t="s">
        <v>33</v>
      </c>
    </row>
    <row r="3" spans="1:13">
      <c r="A3" s="489" t="s">
        <v>34</v>
      </c>
      <c r="B3" s="489"/>
      <c r="C3" s="489"/>
      <c r="D3" s="489"/>
      <c r="E3" s="489"/>
      <c r="F3" s="489"/>
      <c r="G3" s="489"/>
      <c r="H3" s="220"/>
      <c r="I3" s="220"/>
      <c r="J3" s="221"/>
      <c r="K3" s="222" t="s">
        <v>35</v>
      </c>
    </row>
    <row r="4" spans="1:13" ht="58.35" customHeight="1">
      <c r="A4" s="490" t="s">
        <v>36</v>
      </c>
      <c r="B4" s="552" t="s">
        <v>37</v>
      </c>
      <c r="C4" s="494" t="s">
        <v>38</v>
      </c>
      <c r="D4" s="494"/>
      <c r="E4" s="494"/>
      <c r="F4" s="495" t="s">
        <v>39</v>
      </c>
      <c r="G4" s="496"/>
      <c r="H4" s="223"/>
      <c r="I4" s="217"/>
      <c r="J4" s="223"/>
      <c r="K4" s="252" t="s">
        <v>40</v>
      </c>
    </row>
    <row r="5" spans="1:13" ht="65.099999999999994" customHeight="1">
      <c r="A5" s="491"/>
      <c r="B5" s="553"/>
      <c r="C5" s="224" t="s">
        <v>41</v>
      </c>
      <c r="D5" s="335" t="s">
        <v>42</v>
      </c>
      <c r="E5" s="335" t="s">
        <v>43</v>
      </c>
      <c r="F5" s="497"/>
      <c r="G5" s="498"/>
      <c r="H5" s="223"/>
      <c r="I5" s="217"/>
      <c r="J5" s="223"/>
      <c r="K5" s="252"/>
    </row>
    <row r="6" spans="1:13" ht="48">
      <c r="A6" s="465" t="s">
        <v>44</v>
      </c>
      <c r="B6" s="466">
        <v>5</v>
      </c>
      <c r="C6" s="466">
        <v>1</v>
      </c>
      <c r="D6" s="466">
        <v>0</v>
      </c>
      <c r="E6" s="466">
        <v>1</v>
      </c>
      <c r="F6" s="550">
        <f>(D6+E6)*100/B6</f>
        <v>20</v>
      </c>
      <c r="G6" s="550"/>
      <c r="H6" s="227"/>
      <c r="I6" s="314"/>
      <c r="J6" s="227"/>
      <c r="K6" s="228"/>
      <c r="M6" s="341"/>
    </row>
    <row r="7" spans="1:13">
      <c r="A7" s="465" t="s">
        <v>45</v>
      </c>
      <c r="B7" s="466">
        <v>1</v>
      </c>
      <c r="C7" s="466">
        <v>0</v>
      </c>
      <c r="D7" s="466">
        <v>0</v>
      </c>
      <c r="E7" s="466">
        <v>0</v>
      </c>
      <c r="F7" s="550">
        <f>(D7+E7)*100/B7</f>
        <v>0</v>
      </c>
      <c r="G7" s="550"/>
      <c r="H7" s="227"/>
      <c r="I7" s="314"/>
      <c r="J7" s="227"/>
      <c r="K7" s="229"/>
    </row>
    <row r="8" spans="1:13" ht="30">
      <c r="A8" s="241" t="s">
        <v>46</v>
      </c>
      <c r="B8" s="467">
        <f>SUM(B6:B7)</f>
        <v>6</v>
      </c>
      <c r="C8" s="467">
        <f>SUM(C6:C7)</f>
        <v>1</v>
      </c>
      <c r="D8" s="467">
        <f>SUM(D6:D7)</f>
        <v>0</v>
      </c>
      <c r="E8" s="467">
        <f>SUM(E6:E7)</f>
        <v>1</v>
      </c>
      <c r="F8" s="551">
        <f>(D8+E8)*100/B8</f>
        <v>16.666666666666668</v>
      </c>
      <c r="G8" s="551"/>
      <c r="H8" s="231"/>
      <c r="I8" s="315"/>
      <c r="J8" s="231"/>
      <c r="K8" s="211" t="str">
        <f>IF(D8&gt;0,"1",IF(E8&gt;0,"3","5"))</f>
        <v>3</v>
      </c>
    </row>
    <row r="9" spans="1:13">
      <c r="A9" s="468"/>
      <c r="B9" s="468"/>
      <c r="C9" s="468"/>
      <c r="D9" s="468"/>
      <c r="E9" s="297"/>
      <c r="F9" s="297"/>
      <c r="G9" s="297"/>
      <c r="H9" s="216"/>
    </row>
    <row r="10" spans="1:13">
      <c r="A10" s="509" t="s">
        <v>47</v>
      </c>
      <c r="B10" s="509"/>
      <c r="C10" s="509"/>
      <c r="D10" s="509"/>
      <c r="E10" s="509"/>
      <c r="F10" s="509"/>
      <c r="G10" s="509"/>
      <c r="H10" s="264"/>
      <c r="I10" s="220"/>
      <c r="J10" s="221"/>
      <c r="K10" s="221"/>
    </row>
    <row r="11" spans="1:13">
      <c r="A11" s="462" t="s">
        <v>153</v>
      </c>
      <c r="B11" s="221"/>
      <c r="C11" s="221"/>
      <c r="D11" s="221"/>
      <c r="E11" s="221"/>
      <c r="F11" s="221"/>
      <c r="G11" s="221"/>
      <c r="H11" s="221"/>
      <c r="I11" s="325"/>
      <c r="J11" s="221"/>
      <c r="K11" s="221"/>
    </row>
    <row r="12" spans="1:13">
      <c r="A12" s="349" t="s">
        <v>154</v>
      </c>
      <c r="B12" s="350"/>
      <c r="C12" s="351"/>
      <c r="D12" s="344"/>
      <c r="E12" s="344"/>
      <c r="F12" s="510">
        <v>5</v>
      </c>
      <c r="G12" s="510"/>
      <c r="H12" s="233"/>
      <c r="I12" s="316"/>
      <c r="J12" s="233"/>
      <c r="K12" s="233"/>
    </row>
    <row r="13" spans="1:13" ht="73.349999999999994" customHeight="1">
      <c r="A13" s="340" t="s">
        <v>50</v>
      </c>
      <c r="B13" s="511" t="s">
        <v>51</v>
      </c>
      <c r="C13" s="511"/>
      <c r="D13" s="512" t="s">
        <v>52</v>
      </c>
      <c r="E13" s="512"/>
      <c r="F13" s="513" t="s">
        <v>53</v>
      </c>
      <c r="G13" s="513"/>
      <c r="H13" s="223"/>
      <c r="I13" s="217"/>
      <c r="J13" s="223"/>
      <c r="K13" s="268" t="s">
        <v>54</v>
      </c>
    </row>
    <row r="14" spans="1:13" ht="21" customHeight="1">
      <c r="A14" s="499" t="s">
        <v>55</v>
      </c>
      <c r="B14" s="500"/>
      <c r="C14" s="500"/>
      <c r="D14" s="500"/>
      <c r="E14" s="500"/>
      <c r="F14" s="500"/>
      <c r="G14" s="501"/>
      <c r="H14" s="235"/>
      <c r="I14" s="317"/>
      <c r="J14" s="235"/>
      <c r="K14" s="236"/>
    </row>
    <row r="15" spans="1:13">
      <c r="A15" s="225" t="s">
        <v>56</v>
      </c>
      <c r="B15" s="502">
        <v>1</v>
      </c>
      <c r="C15" s="502"/>
      <c r="D15" s="502">
        <v>30000</v>
      </c>
      <c r="E15" s="502"/>
      <c r="F15" s="503">
        <f>D15*B15</f>
        <v>30000</v>
      </c>
      <c r="G15" s="503"/>
      <c r="H15" s="227"/>
      <c r="I15" s="314"/>
      <c r="J15" s="227"/>
      <c r="K15" s="237"/>
    </row>
    <row r="16" spans="1:13">
      <c r="A16" s="225" t="s">
        <v>57</v>
      </c>
      <c r="B16" s="504"/>
      <c r="C16" s="504"/>
      <c r="D16" s="504"/>
      <c r="E16" s="504"/>
      <c r="F16" s="503">
        <f t="shared" ref="F16:F17" si="0">D16*B16</f>
        <v>0</v>
      </c>
      <c r="G16" s="503"/>
      <c r="H16" s="227"/>
      <c r="I16" s="314"/>
      <c r="J16" s="227"/>
      <c r="K16" s="237"/>
    </row>
    <row r="17" spans="1:13">
      <c r="A17" s="342" t="s">
        <v>58</v>
      </c>
      <c r="B17" s="504"/>
      <c r="C17" s="504"/>
      <c r="D17" s="504"/>
      <c r="E17" s="504"/>
      <c r="F17" s="503">
        <f t="shared" si="0"/>
        <v>0</v>
      </c>
      <c r="G17" s="503"/>
      <c r="H17" s="227"/>
      <c r="I17" s="314"/>
      <c r="J17" s="227"/>
      <c r="K17" s="237"/>
      <c r="M17" s="304"/>
    </row>
    <row r="18" spans="1:13">
      <c r="A18" s="514" t="s">
        <v>59</v>
      </c>
      <c r="B18" s="515"/>
      <c r="C18" s="515"/>
      <c r="D18" s="515"/>
      <c r="E18" s="516"/>
      <c r="F18" s="517">
        <f>SUM(D15:E17)*100/$D$25</f>
        <v>85.714285714285708</v>
      </c>
      <c r="G18" s="518"/>
      <c r="H18" s="231"/>
      <c r="I18" s="315"/>
      <c r="J18" s="231"/>
      <c r="K18" s="238"/>
    </row>
    <row r="19" spans="1:13">
      <c r="A19" s="234" t="s">
        <v>50</v>
      </c>
      <c r="B19" s="511" t="s">
        <v>51</v>
      </c>
      <c r="C19" s="511"/>
      <c r="D19" s="512" t="s">
        <v>52</v>
      </c>
      <c r="E19" s="512"/>
      <c r="F19" s="513" t="s">
        <v>53</v>
      </c>
      <c r="G19" s="513"/>
      <c r="H19" s="223"/>
      <c r="I19" s="217"/>
      <c r="J19" s="223"/>
      <c r="K19" s="239"/>
    </row>
    <row r="20" spans="1:13">
      <c r="A20" s="499" t="s">
        <v>60</v>
      </c>
      <c r="B20" s="500"/>
      <c r="C20" s="500"/>
      <c r="D20" s="500"/>
      <c r="E20" s="500"/>
      <c r="F20" s="500"/>
      <c r="G20" s="501"/>
      <c r="H20" s="235"/>
      <c r="I20" s="317"/>
      <c r="J20" s="235"/>
      <c r="K20" s="240"/>
    </row>
    <row r="21" spans="1:13">
      <c r="A21" s="225" t="s">
        <v>56</v>
      </c>
      <c r="B21" s="502"/>
      <c r="C21" s="502"/>
      <c r="D21" s="502"/>
      <c r="E21" s="502"/>
      <c r="F21" s="503">
        <f>D21*B21</f>
        <v>0</v>
      </c>
      <c r="G21" s="503"/>
      <c r="H21" s="227"/>
      <c r="I21" s="314"/>
      <c r="J21" s="227"/>
      <c r="K21" s="237"/>
    </row>
    <row r="22" spans="1:13">
      <c r="A22" s="225" t="s">
        <v>57</v>
      </c>
      <c r="B22" s="502"/>
      <c r="C22" s="502"/>
      <c r="D22" s="502"/>
      <c r="E22" s="502"/>
      <c r="F22" s="503">
        <f t="shared" ref="F22:F23" si="1">D22*B22</f>
        <v>0</v>
      </c>
      <c r="G22" s="503"/>
      <c r="H22" s="227"/>
      <c r="I22" s="314"/>
      <c r="J22" s="227"/>
      <c r="K22" s="237"/>
    </row>
    <row r="23" spans="1:13" ht="48">
      <c r="A23" s="225" t="s">
        <v>155</v>
      </c>
      <c r="B23" s="502">
        <v>2</v>
      </c>
      <c r="C23" s="502"/>
      <c r="D23" s="502">
        <v>5000</v>
      </c>
      <c r="E23" s="502"/>
      <c r="F23" s="503">
        <f t="shared" si="1"/>
        <v>10000</v>
      </c>
      <c r="G23" s="503"/>
      <c r="H23" s="227"/>
      <c r="I23" s="314"/>
      <c r="J23" s="227"/>
      <c r="K23" s="237"/>
    </row>
    <row r="24" spans="1:13" ht="21" customHeight="1">
      <c r="A24" s="514" t="s">
        <v>61</v>
      </c>
      <c r="B24" s="515"/>
      <c r="C24" s="515"/>
      <c r="D24" s="515"/>
      <c r="E24" s="516"/>
      <c r="F24" s="527">
        <f>SUM(D21:E23)*100/$D$25</f>
        <v>14.285714285714286</v>
      </c>
      <c r="G24" s="527"/>
      <c r="H24" s="231"/>
      <c r="I24" s="315"/>
      <c r="J24" s="231"/>
      <c r="K24" s="238"/>
    </row>
    <row r="25" spans="1:13">
      <c r="A25" s="241" t="s">
        <v>62</v>
      </c>
      <c r="B25" s="528">
        <f>SUM(B15:C17,B21:C23)</f>
        <v>3</v>
      </c>
      <c r="C25" s="528"/>
      <c r="D25" s="528">
        <f>SUM(D15:E17,D21:E23)</f>
        <v>35000</v>
      </c>
      <c r="E25" s="528"/>
      <c r="F25" s="529">
        <f>SUM(F15:G17,F21:G23)</f>
        <v>40000</v>
      </c>
      <c r="G25" s="529"/>
      <c r="H25" s="227"/>
      <c r="I25" s="314"/>
      <c r="J25" s="227"/>
      <c r="K25" s="237"/>
    </row>
    <row r="26" spans="1:13" ht="40.35" customHeight="1">
      <c r="A26" s="519" t="s">
        <v>156</v>
      </c>
      <c r="B26" s="519"/>
      <c r="C26" s="519"/>
      <c r="D26" s="519"/>
      <c r="E26" s="519"/>
      <c r="F26" s="311">
        <f>F18</f>
        <v>85.714285714285708</v>
      </c>
      <c r="G26" s="311">
        <f>F24</f>
        <v>14.285714285714286</v>
      </c>
      <c r="H26" s="242" t="s">
        <v>64</v>
      </c>
      <c r="I26" s="330" t="str">
        <f>IF(F26&gt;G26,"1",IF(F26=G26,"3",IF(F26&lt;G26,"5","0")))</f>
        <v>1</v>
      </c>
      <c r="J26" s="310" t="str">
        <f>I26</f>
        <v>1</v>
      </c>
      <c r="K26" s="307">
        <f>SUM(IFERROR(I26,J26)+IFERROR(I27,J27))/2</f>
        <v>2.5</v>
      </c>
    </row>
    <row r="27" spans="1:13" ht="42">
      <c r="A27" s="243" t="s">
        <v>66</v>
      </c>
      <c r="B27" s="243"/>
      <c r="C27" s="243"/>
      <c r="D27" s="244"/>
      <c r="E27" s="244"/>
      <c r="F27" s="244"/>
      <c r="G27" s="312">
        <f>B25*100/F12</f>
        <v>60</v>
      </c>
      <c r="H27" s="242" t="s">
        <v>64</v>
      </c>
      <c r="I27" s="331" t="str">
        <f>IF(G27=0,"0",IF(G27&lt;20,"1",IF(G27&lt;40,"2",IF(G27&lt;60,"3",IF(G27&lt;80,"4","5")))))</f>
        <v>4</v>
      </c>
      <c r="J27" s="310" t="str">
        <f>I27</f>
        <v>4</v>
      </c>
      <c r="K27" s="245"/>
    </row>
    <row r="28" spans="1:13" ht="21" customHeight="1">
      <c r="A28" s="246" t="s">
        <v>157</v>
      </c>
      <c r="B28" s="246"/>
      <c r="C28" s="246"/>
      <c r="D28" s="246"/>
      <c r="E28" s="246"/>
      <c r="F28" s="246"/>
      <c r="G28" s="246"/>
      <c r="H28" s="246"/>
      <c r="I28" s="318"/>
      <c r="J28" s="233"/>
      <c r="K28" s="233"/>
    </row>
    <row r="29" spans="1:13">
      <c r="F29" s="247"/>
      <c r="G29" s="247"/>
      <c r="H29" s="248"/>
      <c r="I29" s="319"/>
      <c r="J29" s="248"/>
      <c r="K29" s="248"/>
    </row>
    <row r="30" spans="1:13">
      <c r="A30" s="520" t="s">
        <v>69</v>
      </c>
      <c r="B30" s="520"/>
      <c r="C30" s="520"/>
      <c r="D30" s="520"/>
      <c r="E30" s="520"/>
      <c r="F30" s="520"/>
      <c r="G30" s="520"/>
      <c r="H30" s="249"/>
      <c r="I30" s="320"/>
      <c r="K30" s="250"/>
    </row>
    <row r="31" spans="1:13">
      <c r="A31" s="343" t="s">
        <v>70</v>
      </c>
      <c r="B31" s="250"/>
      <c r="C31" s="250"/>
      <c r="D31" s="250"/>
      <c r="E31" s="250"/>
      <c r="F31" s="250"/>
      <c r="G31" s="250"/>
      <c r="H31" s="250"/>
      <c r="I31" s="321"/>
      <c r="J31" s="250"/>
      <c r="K31" s="250"/>
    </row>
    <row r="32" spans="1:13">
      <c r="A32" s="463" t="s">
        <v>71</v>
      </c>
      <c r="B32" s="251"/>
      <c r="C32" s="251"/>
      <c r="D32" s="251"/>
      <c r="E32" s="251"/>
      <c r="F32" s="251"/>
      <c r="G32" s="251"/>
      <c r="H32" s="250"/>
      <c r="I32" s="321"/>
      <c r="J32" s="250"/>
      <c r="K32" s="250"/>
    </row>
    <row r="33" spans="1:11" ht="48.6" customHeight="1">
      <c r="A33" s="521" t="s">
        <v>72</v>
      </c>
      <c r="B33" s="522" t="s">
        <v>73</v>
      </c>
      <c r="C33" s="521"/>
      <c r="D33" s="521"/>
      <c r="E33" s="521"/>
      <c r="F33" s="521"/>
      <c r="G33" s="523" t="s">
        <v>74</v>
      </c>
      <c r="H33" s="250"/>
      <c r="I33" s="321"/>
      <c r="J33" s="250"/>
      <c r="K33" s="525" t="s">
        <v>75</v>
      </c>
    </row>
    <row r="34" spans="1:11" s="244" customFormat="1" ht="77.45" customHeight="1">
      <c r="A34" s="521"/>
      <c r="B34" s="253">
        <v>2565</v>
      </c>
      <c r="C34" s="253">
        <v>2566</v>
      </c>
      <c r="D34" s="253">
        <v>2567</v>
      </c>
      <c r="E34" s="253">
        <v>2568</v>
      </c>
      <c r="F34" s="253">
        <v>2569</v>
      </c>
      <c r="G34" s="524"/>
      <c r="H34" s="254"/>
      <c r="I34" s="322"/>
      <c r="J34" s="254"/>
      <c r="K34" s="526"/>
    </row>
    <row r="35" spans="1:11" s="244" customFormat="1">
      <c r="A35" s="255" t="s">
        <v>77</v>
      </c>
      <c r="B35" s="256">
        <v>359900</v>
      </c>
      <c r="C35" s="256">
        <v>717300</v>
      </c>
      <c r="D35" s="256">
        <v>1074700</v>
      </c>
      <c r="E35" s="256">
        <v>1387100</v>
      </c>
      <c r="F35" s="256">
        <v>1477100</v>
      </c>
      <c r="G35" s="338">
        <f>SUM(B35:F35)</f>
        <v>5016100</v>
      </c>
      <c r="H35" s="254"/>
      <c r="I35" s="322"/>
      <c r="J35" s="254"/>
      <c r="K35" s="257"/>
    </row>
    <row r="36" spans="1:11" s="244" customFormat="1">
      <c r="A36" s="255" t="s">
        <v>78</v>
      </c>
      <c r="B36" s="256">
        <v>98080</v>
      </c>
      <c r="C36" s="256">
        <v>228080</v>
      </c>
      <c r="D36" s="256">
        <v>302080</v>
      </c>
      <c r="E36" s="256">
        <v>378880</v>
      </c>
      <c r="F36" s="256">
        <v>435280</v>
      </c>
      <c r="G36" s="258"/>
      <c r="H36" s="259"/>
      <c r="I36" s="323"/>
      <c r="J36" s="259"/>
      <c r="K36" s="260"/>
    </row>
    <row r="37" spans="1:11" s="244" customFormat="1">
      <c r="A37" s="255" t="s">
        <v>79</v>
      </c>
      <c r="B37" s="256">
        <f>B35-B36</f>
        <v>261820</v>
      </c>
      <c r="C37" s="256">
        <f t="shared" ref="C37:E37" si="2">C35-C36</f>
        <v>489220</v>
      </c>
      <c r="D37" s="256">
        <f t="shared" si="2"/>
        <v>772620</v>
      </c>
      <c r="E37" s="256">
        <f t="shared" si="2"/>
        <v>1008220</v>
      </c>
      <c r="F37" s="256">
        <f>F35-F36</f>
        <v>1041820</v>
      </c>
      <c r="G37" s="338">
        <f>SUM(B37:F37)</f>
        <v>3573700</v>
      </c>
      <c r="H37" s="261"/>
      <c r="I37" s="324"/>
      <c r="J37" s="261"/>
      <c r="K37" s="262"/>
    </row>
    <row r="38" spans="1:11" s="244" customFormat="1">
      <c r="A38" s="263" t="s">
        <v>80</v>
      </c>
      <c r="B38" s="256">
        <f>B37</f>
        <v>261820</v>
      </c>
      <c r="C38" s="256">
        <f>B38+C37</f>
        <v>751040</v>
      </c>
      <c r="D38" s="256">
        <f t="shared" ref="D38:F38" si="3">C38+D37</f>
        <v>1523660</v>
      </c>
      <c r="E38" s="256">
        <f t="shared" si="3"/>
        <v>2531880</v>
      </c>
      <c r="F38" s="256">
        <f t="shared" si="3"/>
        <v>3573700</v>
      </c>
      <c r="G38" s="258"/>
      <c r="H38" s="259"/>
      <c r="I38" s="323"/>
      <c r="J38" s="259"/>
      <c r="K38" s="260"/>
    </row>
    <row r="39" spans="1:11" s="244" customFormat="1" ht="30">
      <c r="A39" s="533" t="s">
        <v>158</v>
      </c>
      <c r="B39" s="533"/>
      <c r="C39" s="533"/>
      <c r="D39" s="533"/>
      <c r="E39" s="533"/>
      <c r="F39" s="534"/>
      <c r="G39" s="313">
        <f>G37*100/G35</f>
        <v>71.24459241243197</v>
      </c>
      <c r="H39" s="261"/>
      <c r="I39" s="324"/>
      <c r="J39" s="261"/>
      <c r="K39" s="308" t="str">
        <f>IF(G39&lt;10,"1",IF(G39&lt;20,"2",IF(G39&lt;30,"3",IF(G39&lt;40,"4","5"))))</f>
        <v>5</v>
      </c>
    </row>
    <row r="40" spans="1:11">
      <c r="F40" s="247"/>
      <c r="G40" s="247"/>
      <c r="H40" s="248"/>
      <c r="I40" s="319"/>
      <c r="J40" s="248"/>
      <c r="K40" s="248"/>
    </row>
    <row r="41" spans="1:11">
      <c r="F41" s="247"/>
      <c r="G41" s="247"/>
      <c r="H41" s="248"/>
      <c r="I41" s="319"/>
      <c r="J41" s="248"/>
      <c r="K41" s="248"/>
    </row>
    <row r="42" spans="1:11">
      <c r="A42" s="535" t="s">
        <v>82</v>
      </c>
      <c r="B42" s="535"/>
      <c r="C42" s="535"/>
      <c r="D42" s="535"/>
      <c r="E42" s="535"/>
      <c r="F42" s="535"/>
      <c r="G42" s="535"/>
      <c r="H42" s="249"/>
      <c r="I42" s="320"/>
    </row>
    <row r="43" spans="1:11">
      <c r="A43" s="265" t="s">
        <v>83</v>
      </c>
      <c r="H43" s="221"/>
      <c r="I43" s="325"/>
      <c r="J43" s="221"/>
      <c r="K43" s="266"/>
    </row>
    <row r="44" spans="1:11">
      <c r="A44" s="265" t="s">
        <v>84</v>
      </c>
      <c r="H44" s="216"/>
    </row>
    <row r="45" spans="1:11">
      <c r="A45" s="457" t="s">
        <v>85</v>
      </c>
      <c r="H45" s="216"/>
    </row>
    <row r="46" spans="1:11">
      <c r="A46" s="464" t="s">
        <v>86</v>
      </c>
      <c r="B46" s="345"/>
      <c r="C46" s="345"/>
      <c r="D46" s="345"/>
      <c r="E46" s="346"/>
      <c r="F46" s="346"/>
      <c r="G46" s="346"/>
      <c r="H46" s="346"/>
      <c r="I46" s="347"/>
    </row>
    <row r="47" spans="1:11">
      <c r="A47" s="250" t="s">
        <v>87</v>
      </c>
      <c r="H47" s="216"/>
    </row>
    <row r="48" spans="1:11">
      <c r="A48" s="243" t="s">
        <v>88</v>
      </c>
      <c r="H48" s="216"/>
    </row>
    <row r="49" spans="1:11">
      <c r="A49" s="265" t="s">
        <v>89</v>
      </c>
      <c r="H49" s="216"/>
    </row>
    <row r="50" spans="1:11">
      <c r="A50" s="267" t="s">
        <v>90</v>
      </c>
      <c r="H50" s="216"/>
    </row>
    <row r="51" spans="1:11" ht="72" customHeight="1">
      <c r="A51" s="253" t="s">
        <v>91</v>
      </c>
      <c r="B51" s="522" t="s">
        <v>92</v>
      </c>
      <c r="C51" s="522"/>
      <c r="D51" s="522" t="s">
        <v>93</v>
      </c>
      <c r="E51" s="522"/>
      <c r="F51" s="522" t="s">
        <v>94</v>
      </c>
      <c r="G51" s="522"/>
      <c r="H51" s="216"/>
      <c r="K51" s="268" t="s">
        <v>95</v>
      </c>
    </row>
    <row r="52" spans="1:11">
      <c r="A52" s="269" t="s">
        <v>96</v>
      </c>
      <c r="B52" s="530">
        <v>1</v>
      </c>
      <c r="C52" s="530"/>
      <c r="D52" s="530"/>
      <c r="E52" s="530"/>
      <c r="F52" s="530"/>
      <c r="G52" s="530"/>
      <c r="H52" s="223"/>
      <c r="I52" s="217"/>
      <c r="J52" s="223"/>
      <c r="K52" s="270"/>
    </row>
    <row r="53" spans="1:11">
      <c r="A53" s="269" t="s">
        <v>97</v>
      </c>
      <c r="B53" s="530">
        <v>1</v>
      </c>
      <c r="C53" s="530"/>
      <c r="D53" s="531"/>
      <c r="E53" s="532"/>
      <c r="F53" s="530"/>
      <c r="G53" s="530"/>
      <c r="H53" s="271"/>
      <c r="I53" s="326"/>
      <c r="J53" s="271"/>
      <c r="K53" s="272"/>
    </row>
    <row r="54" spans="1:11">
      <c r="A54" s="269" t="s">
        <v>98</v>
      </c>
      <c r="B54" s="530">
        <v>1</v>
      </c>
      <c r="C54" s="530"/>
      <c r="D54" s="531"/>
      <c r="E54" s="532"/>
      <c r="F54" s="530"/>
      <c r="G54" s="530"/>
      <c r="H54" s="271"/>
      <c r="I54" s="326"/>
      <c r="J54" s="271"/>
      <c r="K54" s="272"/>
    </row>
    <row r="55" spans="1:11">
      <c r="A55" s="269" t="s">
        <v>99</v>
      </c>
      <c r="B55" s="530">
        <v>1</v>
      </c>
      <c r="C55" s="530"/>
      <c r="D55" s="531"/>
      <c r="E55" s="532"/>
      <c r="F55" s="530"/>
      <c r="G55" s="530"/>
      <c r="H55" s="271"/>
      <c r="I55" s="326"/>
      <c r="J55" s="271"/>
      <c r="K55" s="272"/>
    </row>
    <row r="56" spans="1:11" ht="86.45" customHeight="1">
      <c r="A56" s="273" t="s">
        <v>100</v>
      </c>
      <c r="B56" s="536" t="s">
        <v>101</v>
      </c>
      <c r="C56" s="537"/>
      <c r="D56" s="536" t="s">
        <v>102</v>
      </c>
      <c r="E56" s="537"/>
      <c r="F56" s="522" t="s">
        <v>103</v>
      </c>
      <c r="G56" s="522"/>
      <c r="H56" s="271"/>
      <c r="I56" s="326"/>
      <c r="J56" s="271"/>
      <c r="K56" s="239"/>
    </row>
    <row r="57" spans="1:11">
      <c r="A57" s="269" t="s">
        <v>96</v>
      </c>
      <c r="B57" s="530">
        <v>1</v>
      </c>
      <c r="C57" s="530"/>
      <c r="D57" s="530"/>
      <c r="E57" s="530"/>
      <c r="F57" s="530"/>
      <c r="G57" s="530"/>
      <c r="H57" s="223"/>
      <c r="I57" s="217"/>
      <c r="J57" s="223"/>
      <c r="K57" s="272"/>
    </row>
    <row r="58" spans="1:11">
      <c r="A58" s="269" t="s">
        <v>97</v>
      </c>
      <c r="B58" s="530">
        <v>1</v>
      </c>
      <c r="C58" s="530"/>
      <c r="D58" s="531"/>
      <c r="E58" s="532"/>
      <c r="F58" s="530"/>
      <c r="G58" s="530"/>
      <c r="H58" s="271"/>
      <c r="I58" s="326"/>
      <c r="J58" s="271"/>
      <c r="K58" s="272"/>
    </row>
    <row r="59" spans="1:11">
      <c r="A59" s="269" t="s">
        <v>98</v>
      </c>
      <c r="B59" s="530">
        <v>1</v>
      </c>
      <c r="C59" s="530"/>
      <c r="D59" s="531"/>
      <c r="E59" s="532"/>
      <c r="F59" s="530"/>
      <c r="G59" s="530"/>
      <c r="H59" s="271"/>
      <c r="I59" s="326"/>
      <c r="J59" s="271"/>
      <c r="K59" s="272"/>
    </row>
    <row r="60" spans="1:11">
      <c r="A60" s="269" t="s">
        <v>99</v>
      </c>
      <c r="B60" s="530">
        <v>1</v>
      </c>
      <c r="C60" s="530"/>
      <c r="D60" s="531"/>
      <c r="E60" s="532"/>
      <c r="F60" s="530"/>
      <c r="G60" s="530"/>
      <c r="H60" s="271"/>
      <c r="I60" s="326"/>
      <c r="J60" s="271"/>
      <c r="K60" s="272"/>
    </row>
    <row r="61" spans="1:11">
      <c r="A61" s="243" t="s">
        <v>104</v>
      </c>
      <c r="H61" s="271"/>
      <c r="I61" s="326"/>
      <c r="J61" s="271"/>
      <c r="K61" s="274"/>
    </row>
    <row r="62" spans="1:11">
      <c r="A62" s="265" t="s">
        <v>105</v>
      </c>
      <c r="H62" s="216"/>
      <c r="K62" s="274"/>
    </row>
    <row r="63" spans="1:11">
      <c r="A63" s="275" t="s">
        <v>106</v>
      </c>
      <c r="H63" s="216"/>
      <c r="K63" s="274"/>
    </row>
    <row r="64" spans="1:11">
      <c r="A64" s="276" t="s">
        <v>107</v>
      </c>
      <c r="H64" s="216"/>
      <c r="K64" s="274"/>
    </row>
    <row r="65" spans="1:11">
      <c r="A65" s="276" t="s">
        <v>108</v>
      </c>
      <c r="H65" s="216"/>
      <c r="K65" s="274"/>
    </row>
    <row r="66" spans="1:11" ht="64.349999999999994" customHeight="1">
      <c r="A66" s="253" t="s">
        <v>109</v>
      </c>
      <c r="B66" s="522" t="s">
        <v>92</v>
      </c>
      <c r="C66" s="522"/>
      <c r="D66" s="522" t="s">
        <v>93</v>
      </c>
      <c r="E66" s="522"/>
      <c r="F66" s="538" t="s">
        <v>110</v>
      </c>
      <c r="G66" s="539"/>
      <c r="H66" s="216"/>
      <c r="K66" s="239"/>
    </row>
    <row r="67" spans="1:11">
      <c r="A67" s="269" t="s">
        <v>96</v>
      </c>
      <c r="B67" s="530">
        <v>1</v>
      </c>
      <c r="C67" s="530"/>
      <c r="D67" s="530"/>
      <c r="E67" s="530"/>
      <c r="F67" s="531"/>
      <c r="G67" s="532"/>
      <c r="H67" s="223"/>
      <c r="I67" s="217"/>
      <c r="J67" s="223"/>
      <c r="K67" s="272"/>
    </row>
    <row r="68" spans="1:11">
      <c r="A68" s="269" t="s">
        <v>97</v>
      </c>
      <c r="B68" s="530">
        <v>1</v>
      </c>
      <c r="C68" s="530"/>
      <c r="D68" s="531"/>
      <c r="E68" s="532"/>
      <c r="F68" s="531"/>
      <c r="G68" s="532"/>
      <c r="H68" s="271"/>
      <c r="I68" s="326"/>
      <c r="J68" s="271"/>
      <c r="K68" s="272"/>
    </row>
    <row r="69" spans="1:11">
      <c r="A69" s="269" t="s">
        <v>98</v>
      </c>
      <c r="B69" s="530">
        <v>1</v>
      </c>
      <c r="C69" s="530"/>
      <c r="D69" s="531"/>
      <c r="E69" s="532"/>
      <c r="F69" s="531"/>
      <c r="G69" s="532"/>
      <c r="H69" s="271"/>
      <c r="I69" s="326"/>
      <c r="J69" s="271"/>
      <c r="K69" s="272"/>
    </row>
    <row r="70" spans="1:11">
      <c r="A70" s="269" t="s">
        <v>99</v>
      </c>
      <c r="B70" s="530">
        <v>1</v>
      </c>
      <c r="C70" s="530"/>
      <c r="D70" s="531"/>
      <c r="E70" s="532"/>
      <c r="F70" s="531"/>
      <c r="G70" s="532"/>
      <c r="H70" s="271"/>
      <c r="I70" s="326"/>
      <c r="J70" s="271"/>
      <c r="K70" s="272"/>
    </row>
    <row r="71" spans="1:11" ht="86.45" customHeight="1">
      <c r="A71" s="273" t="s">
        <v>111</v>
      </c>
      <c r="B71" s="522" t="s">
        <v>112</v>
      </c>
      <c r="C71" s="522"/>
      <c r="D71" s="522" t="s">
        <v>113</v>
      </c>
      <c r="E71" s="522"/>
      <c r="F71" s="538" t="s">
        <v>114</v>
      </c>
      <c r="G71" s="539"/>
      <c r="H71" s="271"/>
      <c r="I71" s="326"/>
      <c r="J71" s="271"/>
      <c r="K71" s="239"/>
    </row>
    <row r="72" spans="1:11">
      <c r="A72" s="269" t="s">
        <v>96</v>
      </c>
      <c r="B72" s="530">
        <v>1</v>
      </c>
      <c r="C72" s="530"/>
      <c r="D72" s="530"/>
      <c r="E72" s="530"/>
      <c r="F72" s="531"/>
      <c r="G72" s="532"/>
      <c r="H72" s="223"/>
      <c r="I72" s="217"/>
      <c r="J72" s="223"/>
      <c r="K72" s="272"/>
    </row>
    <row r="73" spans="1:11">
      <c r="A73" s="269" t="s">
        <v>97</v>
      </c>
      <c r="B73" s="530">
        <v>1</v>
      </c>
      <c r="C73" s="530"/>
      <c r="D73" s="531"/>
      <c r="E73" s="532"/>
      <c r="F73" s="531"/>
      <c r="G73" s="532"/>
      <c r="H73" s="271"/>
      <c r="I73" s="326"/>
      <c r="J73" s="271"/>
      <c r="K73" s="272"/>
    </row>
    <row r="74" spans="1:11">
      <c r="A74" s="269" t="s">
        <v>98</v>
      </c>
      <c r="B74" s="530"/>
      <c r="C74" s="530"/>
      <c r="D74" s="531">
        <v>0.5</v>
      </c>
      <c r="E74" s="532"/>
      <c r="F74" s="531"/>
      <c r="G74" s="532"/>
      <c r="H74" s="271"/>
      <c r="I74" s="326"/>
      <c r="J74" s="271"/>
      <c r="K74" s="272"/>
    </row>
    <row r="75" spans="1:11">
      <c r="A75" s="269" t="s">
        <v>99</v>
      </c>
      <c r="B75" s="530"/>
      <c r="C75" s="530"/>
      <c r="D75" s="531">
        <v>0.5</v>
      </c>
      <c r="E75" s="532"/>
      <c r="F75" s="531"/>
      <c r="G75" s="532"/>
      <c r="H75" s="271"/>
      <c r="I75" s="326"/>
      <c r="J75" s="271"/>
      <c r="K75" s="272"/>
    </row>
    <row r="76" spans="1:11">
      <c r="A76" s="243" t="s">
        <v>115</v>
      </c>
      <c r="H76" s="271"/>
      <c r="I76" s="326"/>
      <c r="J76" s="271"/>
      <c r="K76" s="274"/>
    </row>
    <row r="77" spans="1:11">
      <c r="A77" s="265" t="s">
        <v>116</v>
      </c>
      <c r="H77" s="216"/>
      <c r="K77" s="274"/>
    </row>
    <row r="78" spans="1:11">
      <c r="A78" s="275" t="s">
        <v>117</v>
      </c>
      <c r="H78" s="216"/>
      <c r="K78" s="274"/>
    </row>
    <row r="79" spans="1:11" ht="63.6" customHeight="1">
      <c r="A79" s="273" t="s">
        <v>118</v>
      </c>
      <c r="B79" s="522" t="s">
        <v>119</v>
      </c>
      <c r="C79" s="522"/>
      <c r="D79" s="522" t="s">
        <v>120</v>
      </c>
      <c r="E79" s="522"/>
      <c r="F79" s="538" t="s">
        <v>121</v>
      </c>
      <c r="G79" s="539"/>
      <c r="H79" s="216"/>
      <c r="K79" s="239"/>
    </row>
    <row r="80" spans="1:11" ht="42" customHeight="1">
      <c r="A80" s="269" t="s">
        <v>122</v>
      </c>
      <c r="B80" s="530"/>
      <c r="C80" s="530"/>
      <c r="D80" s="530">
        <v>0.5</v>
      </c>
      <c r="E80" s="530"/>
      <c r="F80" s="531"/>
      <c r="G80" s="532"/>
      <c r="H80" s="223"/>
      <c r="I80" s="217"/>
      <c r="J80" s="223"/>
      <c r="K80" s="272"/>
    </row>
    <row r="81" spans="1:15" ht="30">
      <c r="A81" s="534" t="s">
        <v>123</v>
      </c>
      <c r="B81" s="540"/>
      <c r="C81" s="540"/>
      <c r="D81" s="540"/>
      <c r="E81" s="541"/>
      <c r="F81" s="542">
        <f>SUM(B52:G55,B57:G60,B67:G70,B72:G75,B80:G80)*100/17</f>
        <v>91.17647058823529</v>
      </c>
      <c r="G81" s="543"/>
      <c r="H81" s="271"/>
      <c r="I81" s="326"/>
      <c r="J81" s="271"/>
      <c r="K81" s="309" t="str">
        <f>IF(F81&lt;60,"1",IF(F81&lt;70,"2",IF(F81&lt;80,"3",IF(F81&lt;90,"4","5"))))</f>
        <v>5</v>
      </c>
    </row>
    <row r="82" spans="1:15">
      <c r="A82" s="520" t="s">
        <v>124</v>
      </c>
      <c r="B82" s="520"/>
      <c r="C82" s="520"/>
      <c r="D82" s="520"/>
      <c r="E82" s="520"/>
      <c r="F82" s="520"/>
      <c r="G82" s="520"/>
      <c r="H82" s="277"/>
      <c r="I82" s="327"/>
      <c r="J82" s="278"/>
      <c r="K82" s="250"/>
    </row>
    <row r="83" spans="1:15" ht="66.599999999999994" customHeight="1">
      <c r="A83" s="522" t="s">
        <v>125</v>
      </c>
      <c r="B83" s="522" t="s">
        <v>126</v>
      </c>
      <c r="C83" s="544"/>
      <c r="D83" s="545" t="s">
        <v>127</v>
      </c>
      <c r="E83" s="546"/>
      <c r="F83" s="546"/>
      <c r="G83" s="547"/>
      <c r="H83" s="216"/>
      <c r="K83" s="525" t="s">
        <v>128</v>
      </c>
    </row>
    <row r="84" spans="1:15" ht="86.1" customHeight="1">
      <c r="A84" s="522"/>
      <c r="B84" s="279" t="s">
        <v>129</v>
      </c>
      <c r="C84" s="280" t="s">
        <v>130</v>
      </c>
      <c r="D84" s="281" t="s">
        <v>131</v>
      </c>
      <c r="E84" s="549" t="s">
        <v>132</v>
      </c>
      <c r="F84" s="547"/>
      <c r="G84" s="279" t="s">
        <v>110</v>
      </c>
      <c r="H84" s="223"/>
      <c r="I84" s="217"/>
      <c r="J84" s="223"/>
      <c r="K84" s="548"/>
    </row>
    <row r="85" spans="1:15">
      <c r="A85" s="282" t="s">
        <v>133</v>
      </c>
      <c r="B85" s="283">
        <v>1</v>
      </c>
      <c r="C85" s="284"/>
      <c r="D85" s="285">
        <v>1</v>
      </c>
      <c r="E85" s="531"/>
      <c r="F85" s="532"/>
      <c r="G85" s="283"/>
      <c r="H85" s="223"/>
      <c r="I85" s="217"/>
      <c r="J85" s="223"/>
      <c r="K85" s="270"/>
    </row>
    <row r="86" spans="1:15">
      <c r="A86" s="286" t="s">
        <v>134</v>
      </c>
      <c r="B86" s="283">
        <v>1</v>
      </c>
      <c r="C86" s="284"/>
      <c r="D86" s="285"/>
      <c r="E86" s="531">
        <v>0.5</v>
      </c>
      <c r="F86" s="532"/>
      <c r="G86" s="283"/>
      <c r="H86" s="271"/>
      <c r="I86" s="326"/>
      <c r="J86" s="271"/>
      <c r="K86" s="272"/>
    </row>
    <row r="87" spans="1:15">
      <c r="A87" s="282" t="s">
        <v>135</v>
      </c>
      <c r="B87" s="283">
        <v>1</v>
      </c>
      <c r="C87" s="284"/>
      <c r="D87" s="285">
        <v>1</v>
      </c>
      <c r="E87" s="531"/>
      <c r="F87" s="532"/>
      <c r="G87" s="283"/>
      <c r="H87" s="271"/>
      <c r="I87" s="326"/>
      <c r="J87" s="271"/>
      <c r="K87" s="272"/>
    </row>
    <row r="88" spans="1:15">
      <c r="A88" s="287" t="s">
        <v>136</v>
      </c>
      <c r="B88" s="283">
        <v>1</v>
      </c>
      <c r="C88" s="284"/>
      <c r="D88" s="285">
        <v>1</v>
      </c>
      <c r="E88" s="531"/>
      <c r="F88" s="532"/>
      <c r="G88" s="283"/>
      <c r="H88" s="271"/>
      <c r="I88" s="326"/>
      <c r="J88" s="271"/>
      <c r="K88" s="272"/>
    </row>
    <row r="89" spans="1:15">
      <c r="A89" s="287" t="s">
        <v>137</v>
      </c>
      <c r="B89" s="283"/>
      <c r="C89" s="284">
        <v>0</v>
      </c>
      <c r="D89" s="285"/>
      <c r="E89" s="531"/>
      <c r="F89" s="532"/>
      <c r="G89" s="283"/>
      <c r="H89" s="271"/>
      <c r="I89" s="326"/>
      <c r="J89" s="271"/>
      <c r="K89" s="272"/>
    </row>
    <row r="90" spans="1:15" ht="30">
      <c r="A90" s="534" t="s">
        <v>138</v>
      </c>
      <c r="B90" s="540"/>
      <c r="C90" s="540"/>
      <c r="D90" s="540"/>
      <c r="E90" s="541"/>
      <c r="F90" s="542">
        <f>SUM(D85:G89)*100/SUM(B85:C89)</f>
        <v>87.5</v>
      </c>
      <c r="G90" s="543"/>
      <c r="H90" s="271"/>
      <c r="I90" s="326"/>
      <c r="J90" s="271"/>
      <c r="K90" s="309" t="str">
        <f>IF(F90&lt;60,"1",IF(F90&lt;70,"2",IF(F90&lt;80,"3",IF(F90&lt;90,"4","5"))))</f>
        <v>4</v>
      </c>
    </row>
    <row r="91" spans="1:15">
      <c r="A91" s="232" t="s">
        <v>139</v>
      </c>
      <c r="H91" s="231"/>
      <c r="I91" s="315"/>
      <c r="J91" s="231"/>
    </row>
    <row r="92" spans="1:15">
      <c r="H92" s="231"/>
      <c r="I92" s="315"/>
      <c r="J92" s="231"/>
    </row>
    <row r="93" spans="1:15">
      <c r="A93" s="265" t="s">
        <v>140</v>
      </c>
      <c r="H93" s="216"/>
    </row>
    <row r="94" spans="1:15" ht="96">
      <c r="A94" s="253" t="s">
        <v>141</v>
      </c>
      <c r="B94" s="230" t="s">
        <v>142</v>
      </c>
      <c r="C94" s="230" t="s">
        <v>143</v>
      </c>
      <c r="D94" s="288" t="s">
        <v>144</v>
      </c>
      <c r="H94" s="216"/>
    </row>
    <row r="95" spans="1:15">
      <c r="A95" s="289" t="s">
        <v>145</v>
      </c>
      <c r="B95" s="474" t="str">
        <f>K8</f>
        <v>3</v>
      </c>
      <c r="C95" s="475">
        <f>'4.เกณฑ์'!C4</f>
        <v>25</v>
      </c>
      <c r="D95" s="476">
        <f>B95*C95/5</f>
        <v>15</v>
      </c>
      <c r="E95" s="348"/>
      <c r="L95" s="291"/>
      <c r="O95" s="291"/>
    </row>
    <row r="96" spans="1:15">
      <c r="A96" s="289" t="s">
        <v>146</v>
      </c>
      <c r="B96" s="477">
        <f>K26</f>
        <v>2.5</v>
      </c>
      <c r="C96" s="475">
        <f>'4.เกณฑ์'!C5</f>
        <v>25</v>
      </c>
      <c r="D96" s="476">
        <f t="shared" ref="D96:D99" si="4">B96*C96/5</f>
        <v>12.5</v>
      </c>
      <c r="E96" s="348"/>
      <c r="L96" s="292"/>
      <c r="O96" s="291"/>
    </row>
    <row r="97" spans="1:15">
      <c r="A97" s="289" t="s">
        <v>147</v>
      </c>
      <c r="B97" s="474" t="str">
        <f>K39</f>
        <v>5</v>
      </c>
      <c r="C97" s="475">
        <f>'4.เกณฑ์'!C7</f>
        <v>25</v>
      </c>
      <c r="D97" s="476">
        <f t="shared" si="4"/>
        <v>25</v>
      </c>
      <c r="E97" s="348"/>
      <c r="L97" s="293"/>
      <c r="O97" s="291"/>
    </row>
    <row r="98" spans="1:15">
      <c r="A98" s="289" t="s">
        <v>148</v>
      </c>
      <c r="B98" s="474" t="str">
        <f>K81</f>
        <v>5</v>
      </c>
      <c r="C98" s="475">
        <f>'4.เกณฑ์'!C8</f>
        <v>12.5</v>
      </c>
      <c r="D98" s="476">
        <f t="shared" si="4"/>
        <v>12.5</v>
      </c>
      <c r="E98" s="348"/>
      <c r="L98" s="293"/>
      <c r="O98" s="291"/>
    </row>
    <row r="99" spans="1:15">
      <c r="A99" s="289" t="s">
        <v>149</v>
      </c>
      <c r="B99" s="474" t="str">
        <f>K90</f>
        <v>4</v>
      </c>
      <c r="C99" s="475">
        <f>'4.เกณฑ์'!C9</f>
        <v>12.5</v>
      </c>
      <c r="D99" s="476">
        <f t="shared" si="4"/>
        <v>10</v>
      </c>
      <c r="E99" s="348"/>
      <c r="L99" s="293"/>
      <c r="O99" s="291"/>
    </row>
    <row r="100" spans="1:15" s="297" customFormat="1">
      <c r="A100" s="294" t="s">
        <v>150</v>
      </c>
      <c r="B100" s="295"/>
      <c r="C100" s="336">
        <f>SUM(C95:C99)</f>
        <v>100</v>
      </c>
      <c r="D100" s="337">
        <f>SUM(D95:D99)</f>
        <v>75</v>
      </c>
      <c r="E100" s="296"/>
      <c r="I100" s="328"/>
      <c r="O100" s="298"/>
    </row>
    <row r="101" spans="1:15" s="304" customFormat="1">
      <c r="A101" s="299"/>
      <c r="B101" s="299"/>
      <c r="C101" s="300"/>
      <c r="D101" s="299"/>
      <c r="E101" s="301"/>
      <c r="F101" s="299"/>
      <c r="G101" s="302"/>
      <c r="H101" s="303"/>
      <c r="I101" s="329"/>
      <c r="J101" s="303"/>
    </row>
    <row r="102" spans="1:15" s="244" customFormat="1">
      <c r="A102" s="305"/>
      <c r="I102" s="306"/>
      <c r="K102" s="304"/>
      <c r="L102" s="246"/>
    </row>
    <row r="103" spans="1:15" s="244" customFormat="1">
      <c r="A103" s="305"/>
      <c r="I103" s="306"/>
      <c r="K103" s="304"/>
      <c r="L103" s="246"/>
    </row>
    <row r="104" spans="1:15" s="244" customFormat="1">
      <c r="A104" s="305"/>
      <c r="I104" s="306"/>
      <c r="K104" s="304"/>
      <c r="L104" s="246"/>
    </row>
    <row r="105" spans="1:15" s="244" customFormat="1">
      <c r="A105" s="305"/>
      <c r="I105" s="306"/>
      <c r="K105" s="304"/>
      <c r="L105" s="246"/>
    </row>
    <row r="106" spans="1:15" s="244" customFormat="1">
      <c r="A106" s="305"/>
      <c r="I106" s="306"/>
      <c r="K106" s="304"/>
      <c r="L106" s="246"/>
    </row>
    <row r="107" spans="1:15" s="244" customFormat="1">
      <c r="A107" s="305"/>
      <c r="I107" s="306"/>
      <c r="K107" s="304"/>
      <c r="L107" s="246"/>
    </row>
    <row r="108" spans="1:15" s="244" customFormat="1">
      <c r="A108" s="305"/>
      <c r="I108" s="306"/>
      <c r="K108" s="304"/>
      <c r="L108" s="246"/>
    </row>
    <row r="109" spans="1:15" s="244" customFormat="1">
      <c r="A109" s="305"/>
      <c r="I109" s="306"/>
      <c r="K109" s="304"/>
      <c r="L109" s="246"/>
    </row>
    <row r="110" spans="1:15" s="244" customFormat="1">
      <c r="A110" s="305"/>
      <c r="H110" s="306"/>
      <c r="I110" s="306"/>
      <c r="K110" s="304"/>
      <c r="L110" s="246"/>
    </row>
    <row r="111" spans="1:15" s="244" customFormat="1">
      <c r="A111" s="305"/>
      <c r="H111" s="306"/>
      <c r="I111" s="306"/>
      <c r="K111" s="304"/>
      <c r="L111" s="246"/>
    </row>
    <row r="112" spans="1:15" s="244" customFormat="1">
      <c r="A112" s="305"/>
      <c r="H112" s="306"/>
      <c r="I112" s="306"/>
      <c r="K112" s="304"/>
      <c r="L112" s="246"/>
    </row>
    <row r="113" spans="1:12" s="244" customFormat="1">
      <c r="A113" s="305"/>
      <c r="H113" s="306"/>
      <c r="I113" s="306"/>
      <c r="K113" s="304"/>
      <c r="L113" s="246"/>
    </row>
    <row r="114" spans="1:12" s="244" customFormat="1">
      <c r="A114" s="305"/>
      <c r="H114" s="306"/>
      <c r="I114" s="306"/>
      <c r="K114" s="304"/>
      <c r="L114" s="246"/>
    </row>
    <row r="115" spans="1:12" s="244" customFormat="1">
      <c r="A115" s="305"/>
      <c r="H115" s="306"/>
      <c r="I115" s="306"/>
      <c r="K115" s="304"/>
      <c r="L115" s="246"/>
    </row>
    <row r="116" spans="1:12" s="244" customFormat="1">
      <c r="A116" s="305"/>
      <c r="H116" s="306"/>
      <c r="I116" s="306"/>
      <c r="K116" s="304"/>
      <c r="L116" s="246"/>
    </row>
    <row r="117" spans="1:12" s="244" customFormat="1">
      <c r="A117" s="305"/>
      <c r="H117" s="306"/>
      <c r="I117" s="306"/>
      <c r="K117" s="304"/>
      <c r="L117" s="246"/>
    </row>
    <row r="118" spans="1:12" s="244" customFormat="1">
      <c r="A118" s="305"/>
      <c r="H118" s="306"/>
      <c r="I118" s="306"/>
      <c r="K118" s="304"/>
      <c r="L118" s="246"/>
    </row>
    <row r="119" spans="1:12" s="244" customFormat="1">
      <c r="A119" s="305"/>
      <c r="H119" s="306"/>
      <c r="I119" s="306"/>
      <c r="K119" s="304"/>
      <c r="L119" s="246"/>
    </row>
    <row r="120" spans="1:12" s="244" customFormat="1">
      <c r="A120" s="305"/>
      <c r="H120" s="306"/>
      <c r="I120" s="306"/>
      <c r="K120" s="304"/>
      <c r="L120" s="246"/>
    </row>
    <row r="121" spans="1:12" s="244" customFormat="1">
      <c r="A121" s="305"/>
      <c r="H121" s="306"/>
      <c r="I121" s="306"/>
      <c r="K121" s="304"/>
      <c r="L121" s="246"/>
    </row>
    <row r="122" spans="1:12" s="244" customFormat="1">
      <c r="A122" s="232"/>
      <c r="B122" s="232"/>
      <c r="C122" s="232"/>
      <c r="D122" s="232"/>
      <c r="E122" s="216"/>
      <c r="F122" s="216"/>
      <c r="G122" s="216"/>
      <c r="H122" s="306"/>
      <c r="I122" s="306"/>
      <c r="K122" s="216"/>
      <c r="L122" s="246"/>
    </row>
  </sheetData>
  <sheetProtection algorithmName="SHA-512" hashValue="tZBTBVPBRuKYn+Wk10Cj7AF8JsN6sDXJwOuTXljBRVYaIxLm6I1BOYZcgyr9xYFhz9vak42TyByG2TTpCLPlbA==" saltValue="MyIxW+NV65/UKGhnj0QNiw==" spinCount="100000" sheet="1" objects="1" scenarios="1"/>
  <mergeCells count="134">
    <mergeCell ref="F6:G6"/>
    <mergeCell ref="F7:G7"/>
    <mergeCell ref="F8:G8"/>
    <mergeCell ref="A1:G1"/>
    <mergeCell ref="A2:G2"/>
    <mergeCell ref="A3:G3"/>
    <mergeCell ref="A4:A5"/>
    <mergeCell ref="F4:G5"/>
    <mergeCell ref="B4:B5"/>
    <mergeCell ref="C4:E4"/>
    <mergeCell ref="B16:C16"/>
    <mergeCell ref="D16:E16"/>
    <mergeCell ref="F16:G16"/>
    <mergeCell ref="B17:C17"/>
    <mergeCell ref="D17:E17"/>
    <mergeCell ref="F17:G17"/>
    <mergeCell ref="A10:G10"/>
    <mergeCell ref="B13:C13"/>
    <mergeCell ref="D13:E13"/>
    <mergeCell ref="F13:G13"/>
    <mergeCell ref="A14:G14"/>
    <mergeCell ref="B15:C15"/>
    <mergeCell ref="D15:E15"/>
    <mergeCell ref="F15:G15"/>
    <mergeCell ref="F12:G12"/>
    <mergeCell ref="B21:C21"/>
    <mergeCell ref="D21:E21"/>
    <mergeCell ref="F21:G21"/>
    <mergeCell ref="B22:C22"/>
    <mergeCell ref="D22:E22"/>
    <mergeCell ref="F22:G22"/>
    <mergeCell ref="A18:E18"/>
    <mergeCell ref="F18:G18"/>
    <mergeCell ref="B19:C19"/>
    <mergeCell ref="D19:E19"/>
    <mergeCell ref="F19:G19"/>
    <mergeCell ref="A20:G20"/>
    <mergeCell ref="A26:E26"/>
    <mergeCell ref="A30:G30"/>
    <mergeCell ref="A33:A34"/>
    <mergeCell ref="B33:F33"/>
    <mergeCell ref="G33:G34"/>
    <mergeCell ref="K33:K34"/>
    <mergeCell ref="B23:C23"/>
    <mergeCell ref="D23:E23"/>
    <mergeCell ref="F23:G23"/>
    <mergeCell ref="A24:E24"/>
    <mergeCell ref="F24:G24"/>
    <mergeCell ref="B25:C25"/>
    <mergeCell ref="D25:E25"/>
    <mergeCell ref="F25:G25"/>
    <mergeCell ref="B53:C53"/>
    <mergeCell ref="D53:E53"/>
    <mergeCell ref="F53:G53"/>
    <mergeCell ref="B54:C54"/>
    <mergeCell ref="D54:E54"/>
    <mergeCell ref="F54:G54"/>
    <mergeCell ref="A39:F39"/>
    <mergeCell ref="A42:G42"/>
    <mergeCell ref="B51:C51"/>
    <mergeCell ref="D51:E51"/>
    <mergeCell ref="F51:G51"/>
    <mergeCell ref="B52:C52"/>
    <mergeCell ref="D52:E52"/>
    <mergeCell ref="F52:G52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66:C66"/>
    <mergeCell ref="D66:E66"/>
    <mergeCell ref="F66:G66"/>
    <mergeCell ref="B67:C67"/>
    <mergeCell ref="D67:E67"/>
    <mergeCell ref="F67:G67"/>
    <mergeCell ref="B59:C59"/>
    <mergeCell ref="D59:E59"/>
    <mergeCell ref="F59:G59"/>
    <mergeCell ref="B60:C60"/>
    <mergeCell ref="D60:E60"/>
    <mergeCell ref="F60:G60"/>
    <mergeCell ref="B70:C70"/>
    <mergeCell ref="D70:E70"/>
    <mergeCell ref="F70:G70"/>
    <mergeCell ref="B71:C71"/>
    <mergeCell ref="D71:E71"/>
    <mergeCell ref="F71:G71"/>
    <mergeCell ref="B68:C68"/>
    <mergeCell ref="D68:E68"/>
    <mergeCell ref="F68:G68"/>
    <mergeCell ref="B69:C69"/>
    <mergeCell ref="D69:E69"/>
    <mergeCell ref="F69:G69"/>
    <mergeCell ref="B74:C74"/>
    <mergeCell ref="D74:E74"/>
    <mergeCell ref="F74:G74"/>
    <mergeCell ref="B75:C75"/>
    <mergeCell ref="D75:E75"/>
    <mergeCell ref="F75:G75"/>
    <mergeCell ref="B72:C72"/>
    <mergeCell ref="D72:E72"/>
    <mergeCell ref="F72:G72"/>
    <mergeCell ref="B73:C73"/>
    <mergeCell ref="D73:E73"/>
    <mergeCell ref="F73:G73"/>
    <mergeCell ref="A81:E81"/>
    <mergeCell ref="F81:G81"/>
    <mergeCell ref="A82:G82"/>
    <mergeCell ref="A83:A84"/>
    <mergeCell ref="B83:C83"/>
    <mergeCell ref="D83:G83"/>
    <mergeCell ref="B79:C79"/>
    <mergeCell ref="D79:E79"/>
    <mergeCell ref="F79:G79"/>
    <mergeCell ref="B80:C80"/>
    <mergeCell ref="D80:E80"/>
    <mergeCell ref="F80:G80"/>
    <mergeCell ref="E89:F89"/>
    <mergeCell ref="A90:E90"/>
    <mergeCell ref="F90:G90"/>
    <mergeCell ref="K83:K84"/>
    <mergeCell ref="E84:F84"/>
    <mergeCell ref="E85:F85"/>
    <mergeCell ref="E86:F86"/>
    <mergeCell ref="E87:F87"/>
    <mergeCell ref="E88:F88"/>
  </mergeCells>
  <pageMargins left="0.31496062992125984" right="0.31496062992125984" top="0.35433070866141736" bottom="0.35433070866141736" header="0.31496062992125984" footer="0.31496062992125984"/>
  <pageSetup paperSize="9" scale="65" orientation="portrait" r:id="rId1"/>
  <rowBreaks count="2" manualBreakCount="2">
    <brk id="41" max="10" man="1"/>
    <brk id="81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J10"/>
  <sheetViews>
    <sheetView zoomScale="60" zoomScaleNormal="60" zoomScaleSheetLayoutView="50" workbookViewId="0">
      <selection activeCell="F9" sqref="F9"/>
    </sheetView>
  </sheetViews>
  <sheetFormatPr defaultColWidth="9" defaultRowHeight="24"/>
  <cols>
    <col min="1" max="1" width="6" style="3" bestFit="1" customWidth="1"/>
    <col min="2" max="2" width="26.875" style="2" customWidth="1"/>
    <col min="3" max="3" width="8.375" style="201" bestFit="1" customWidth="1"/>
    <col min="4" max="4" width="10.375" style="2" customWidth="1"/>
    <col min="5" max="9" width="28.625" style="2" customWidth="1"/>
    <col min="10" max="16384" width="9" style="2"/>
  </cols>
  <sheetData>
    <row r="1" spans="1:10" ht="30">
      <c r="A1" s="560" t="s">
        <v>159</v>
      </c>
      <c r="B1" s="560"/>
      <c r="C1" s="560"/>
      <c r="D1" s="560"/>
      <c r="E1" s="560"/>
      <c r="F1" s="560"/>
      <c r="G1" s="560"/>
      <c r="H1" s="560"/>
      <c r="I1" s="560"/>
    </row>
    <row r="2" spans="1:10" ht="26.1" customHeight="1">
      <c r="A2" s="561" t="s">
        <v>160</v>
      </c>
      <c r="B2" s="562" t="s">
        <v>161</v>
      </c>
      <c r="C2" s="564" t="s">
        <v>162</v>
      </c>
      <c r="D2" s="562" t="s">
        <v>163</v>
      </c>
      <c r="E2" s="563" t="s">
        <v>164</v>
      </c>
      <c r="F2" s="563"/>
      <c r="G2" s="563"/>
      <c r="H2" s="563"/>
      <c r="I2" s="563"/>
    </row>
    <row r="3" spans="1:10">
      <c r="A3" s="561"/>
      <c r="B3" s="562"/>
      <c r="C3" s="564"/>
      <c r="D3" s="562"/>
      <c r="E3" s="191" t="s">
        <v>165</v>
      </c>
      <c r="F3" s="191" t="s">
        <v>166</v>
      </c>
      <c r="G3" s="191" t="s">
        <v>167</v>
      </c>
      <c r="H3" s="191" t="s">
        <v>168</v>
      </c>
      <c r="I3" s="191" t="s">
        <v>169</v>
      </c>
    </row>
    <row r="4" spans="1:10" ht="120">
      <c r="A4" s="200">
        <v>1</v>
      </c>
      <c r="B4" s="4" t="s">
        <v>170</v>
      </c>
      <c r="C4" s="332">
        <v>25</v>
      </c>
      <c r="D4" s="200">
        <v>1</v>
      </c>
      <c r="E4" s="193" t="s">
        <v>171</v>
      </c>
      <c r="F4" s="194"/>
      <c r="G4" s="193" t="s">
        <v>172</v>
      </c>
      <c r="H4" s="194"/>
      <c r="I4" s="193" t="s">
        <v>173</v>
      </c>
      <c r="J4" s="186"/>
    </row>
    <row r="5" spans="1:10" ht="83.45" customHeight="1">
      <c r="A5" s="558">
        <v>2</v>
      </c>
      <c r="B5" s="556" t="s">
        <v>174</v>
      </c>
      <c r="C5" s="554">
        <v>25</v>
      </c>
      <c r="D5" s="200">
        <v>2.1</v>
      </c>
      <c r="E5" s="193" t="s">
        <v>175</v>
      </c>
      <c r="F5" s="194"/>
      <c r="G5" s="193" t="s">
        <v>176</v>
      </c>
      <c r="H5" s="194"/>
      <c r="I5" s="193" t="s">
        <v>177</v>
      </c>
      <c r="J5" s="186"/>
    </row>
    <row r="6" spans="1:10" ht="113.45" customHeight="1">
      <c r="A6" s="559"/>
      <c r="B6" s="557"/>
      <c r="C6" s="555"/>
      <c r="D6" s="200">
        <v>2.2000000000000002</v>
      </c>
      <c r="E6" s="193" t="s">
        <v>178</v>
      </c>
      <c r="F6" s="193" t="s">
        <v>179</v>
      </c>
      <c r="G6" s="193" t="s">
        <v>180</v>
      </c>
      <c r="H6" s="193" t="s">
        <v>181</v>
      </c>
      <c r="I6" s="193" t="s">
        <v>182</v>
      </c>
      <c r="J6" s="186"/>
    </row>
    <row r="7" spans="1:10" ht="93.6" customHeight="1">
      <c r="A7" s="200">
        <v>3</v>
      </c>
      <c r="B7" s="4" t="s">
        <v>183</v>
      </c>
      <c r="C7" s="333">
        <v>25</v>
      </c>
      <c r="D7" s="200">
        <v>3</v>
      </c>
      <c r="E7" s="192" t="s">
        <v>184</v>
      </c>
      <c r="F7" s="192" t="s">
        <v>185</v>
      </c>
      <c r="G7" s="192" t="s">
        <v>186</v>
      </c>
      <c r="H7" s="192" t="s">
        <v>187</v>
      </c>
      <c r="I7" s="192" t="s">
        <v>188</v>
      </c>
      <c r="J7" s="186"/>
    </row>
    <row r="8" spans="1:10" ht="72">
      <c r="A8" s="200">
        <v>4</v>
      </c>
      <c r="B8" s="4" t="s">
        <v>189</v>
      </c>
      <c r="C8" s="332">
        <v>12.5</v>
      </c>
      <c r="D8" s="200">
        <v>4</v>
      </c>
      <c r="E8" s="193" t="s">
        <v>190</v>
      </c>
      <c r="F8" s="210" t="s">
        <v>191</v>
      </c>
      <c r="G8" s="210" t="s">
        <v>192</v>
      </c>
      <c r="H8" s="210" t="s">
        <v>193</v>
      </c>
      <c r="I8" s="210" t="s">
        <v>194</v>
      </c>
      <c r="J8" s="186"/>
    </row>
    <row r="9" spans="1:10" ht="71.45" customHeight="1">
      <c r="A9" s="200">
        <v>5</v>
      </c>
      <c r="B9" s="4" t="s">
        <v>195</v>
      </c>
      <c r="C9" s="334">
        <v>12.5</v>
      </c>
      <c r="D9" s="200">
        <v>5</v>
      </c>
      <c r="E9" s="193" t="s">
        <v>196</v>
      </c>
      <c r="F9" s="193" t="s">
        <v>197</v>
      </c>
      <c r="G9" s="193" t="s">
        <v>198</v>
      </c>
      <c r="H9" s="193" t="s">
        <v>199</v>
      </c>
      <c r="I9" s="193" t="s">
        <v>200</v>
      </c>
      <c r="J9" s="186"/>
    </row>
    <row r="10" spans="1:10">
      <c r="B10" s="3" t="s">
        <v>150</v>
      </c>
      <c r="C10" s="209">
        <f>SUM(C4:C9)</f>
        <v>100</v>
      </c>
    </row>
  </sheetData>
  <sheetProtection algorithmName="SHA-512" hashValue="BS9vUDogSWIvDKF/6nup50jphJe3op/RMTUpE/i6tl9s541DgLhf9k/LRamPbRmWm5La3KigRYKYzi50tOpA6w==" saltValue="GmRkiK9jxmwMnqKmdr9fIQ==" spinCount="100000" sheet="1" objects="1" scenarios="1"/>
  <mergeCells count="9">
    <mergeCell ref="C5:C6"/>
    <mergeCell ref="B5:B6"/>
    <mergeCell ref="A5:A6"/>
    <mergeCell ref="A1:I1"/>
    <mergeCell ref="A2:A3"/>
    <mergeCell ref="B2:B3"/>
    <mergeCell ref="E2:I2"/>
    <mergeCell ref="C2:C3"/>
    <mergeCell ref="D2:D3"/>
  </mergeCells>
  <pageMargins left="0.31496062992125984" right="0.51181102362204722" top="0.55118110236220474" bottom="0.55118110236220474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H72"/>
  <sheetViews>
    <sheetView view="pageBreakPreview" zoomScale="60" zoomScaleNormal="50" workbookViewId="0">
      <selection activeCell="C9" sqref="C9"/>
    </sheetView>
  </sheetViews>
  <sheetFormatPr defaultColWidth="8" defaultRowHeight="20.100000000000001"/>
  <cols>
    <col min="1" max="1" width="74.125" style="405" customWidth="1"/>
    <col min="2" max="6" width="15.125" style="411" customWidth="1"/>
    <col min="7" max="7" width="8.375" style="405" customWidth="1"/>
    <col min="8" max="8" width="8.125" style="406" bestFit="1" customWidth="1"/>
    <col min="9" max="16384" width="8" style="405"/>
  </cols>
  <sheetData>
    <row r="1" spans="1:8" ht="32.450000000000003">
      <c r="A1" s="565" t="s">
        <v>201</v>
      </c>
      <c r="B1" s="565"/>
      <c r="C1" s="565"/>
      <c r="D1" s="565"/>
      <c r="E1" s="565"/>
      <c r="F1" s="565"/>
    </row>
    <row r="2" spans="1:8" ht="30.6" customHeight="1">
      <c r="A2" s="566" t="s">
        <v>202</v>
      </c>
      <c r="B2" s="567"/>
      <c r="C2" s="567"/>
      <c r="D2" s="567"/>
      <c r="E2" s="567"/>
      <c r="F2" s="567"/>
    </row>
    <row r="3" spans="1:8" ht="27">
      <c r="A3" s="424" t="s">
        <v>203</v>
      </c>
      <c r="B3" s="425"/>
      <c r="C3" s="426" t="s">
        <v>204</v>
      </c>
      <c r="D3" s="407"/>
      <c r="E3" s="407"/>
      <c r="F3" s="407"/>
    </row>
    <row r="4" spans="1:8" ht="27">
      <c r="A4" s="424" t="s">
        <v>205</v>
      </c>
      <c r="B4" s="425"/>
      <c r="C4" s="426" t="s">
        <v>204</v>
      </c>
      <c r="D4" s="407"/>
      <c r="E4" s="407"/>
      <c r="F4" s="407"/>
    </row>
    <row r="5" spans="1:8" ht="27">
      <c r="A5" s="424" t="s">
        <v>206</v>
      </c>
      <c r="B5" s="425"/>
      <c r="C5" s="426" t="s">
        <v>204</v>
      </c>
      <c r="D5" s="407"/>
      <c r="E5" s="407"/>
      <c r="F5" s="407"/>
    </row>
    <row r="6" spans="1:8" ht="27">
      <c r="A6" s="424" t="s">
        <v>207</v>
      </c>
      <c r="B6" s="425"/>
      <c r="C6" s="426" t="s">
        <v>204</v>
      </c>
      <c r="D6" s="407"/>
      <c r="E6" s="407"/>
      <c r="F6" s="407"/>
    </row>
    <row r="7" spans="1:8" ht="33">
      <c r="A7" s="412" t="s">
        <v>208</v>
      </c>
      <c r="B7" s="407"/>
      <c r="C7" s="407"/>
      <c r="D7" s="407"/>
      <c r="E7" s="407"/>
      <c r="F7" s="407"/>
    </row>
    <row r="8" spans="1:8">
      <c r="A8" s="568" t="s">
        <v>209</v>
      </c>
      <c r="B8" s="568" t="s">
        <v>210</v>
      </c>
      <c r="C8" s="568"/>
      <c r="D8" s="568"/>
      <c r="E8" s="568"/>
      <c r="F8" s="568"/>
      <c r="G8" s="408"/>
      <c r="H8" s="408"/>
    </row>
    <row r="9" spans="1:8">
      <c r="A9" s="568"/>
      <c r="B9" s="409" t="s">
        <v>211</v>
      </c>
      <c r="C9" s="409" t="s">
        <v>212</v>
      </c>
      <c r="D9" s="409" t="s">
        <v>213</v>
      </c>
      <c r="E9" s="409" t="s">
        <v>214</v>
      </c>
      <c r="F9" s="409" t="s">
        <v>215</v>
      </c>
      <c r="G9" s="408"/>
      <c r="H9" s="408"/>
    </row>
    <row r="10" spans="1:8">
      <c r="A10" s="427" t="s">
        <v>216</v>
      </c>
      <c r="B10" s="428" t="s">
        <v>212</v>
      </c>
      <c r="C10" s="428" t="s">
        <v>213</v>
      </c>
      <c r="D10" s="428" t="s">
        <v>214</v>
      </c>
      <c r="E10" s="428" t="s">
        <v>215</v>
      </c>
      <c r="F10" s="428" t="s">
        <v>217</v>
      </c>
    </row>
    <row r="11" spans="1:8">
      <c r="A11" s="421" t="s">
        <v>218</v>
      </c>
      <c r="B11" s="429"/>
      <c r="C11" s="429"/>
      <c r="D11" s="429"/>
      <c r="E11" s="429"/>
      <c r="F11" s="429"/>
      <c r="G11" s="410"/>
    </row>
    <row r="12" spans="1:8">
      <c r="A12" s="421" t="s">
        <v>219</v>
      </c>
      <c r="B12" s="430"/>
      <c r="C12" s="429"/>
      <c r="D12" s="429"/>
      <c r="E12" s="429"/>
      <c r="F12" s="429"/>
    </row>
    <row r="13" spans="1:8">
      <c r="A13" s="421" t="s">
        <v>220</v>
      </c>
      <c r="B13" s="430"/>
      <c r="C13" s="430"/>
      <c r="D13" s="429"/>
      <c r="E13" s="429"/>
      <c r="F13" s="429"/>
    </row>
    <row r="14" spans="1:8">
      <c r="A14" s="421" t="s">
        <v>221</v>
      </c>
      <c r="B14" s="430"/>
      <c r="C14" s="430"/>
      <c r="D14" s="430"/>
      <c r="E14" s="429"/>
      <c r="F14" s="429"/>
    </row>
    <row r="15" spans="1:8" s="433" customFormat="1">
      <c r="A15" s="431" t="s">
        <v>222</v>
      </c>
      <c r="B15" s="432">
        <f>SUM(B11:B14)</f>
        <v>0</v>
      </c>
      <c r="C15" s="432">
        <f t="shared" ref="C15:F15" si="0">SUM(C11:C14)</f>
        <v>0</v>
      </c>
      <c r="D15" s="432">
        <f t="shared" si="0"/>
        <v>0</v>
      </c>
      <c r="E15" s="432">
        <f t="shared" si="0"/>
        <v>0</v>
      </c>
      <c r="F15" s="432">
        <f t="shared" si="0"/>
        <v>0</v>
      </c>
      <c r="H15" s="434"/>
    </row>
    <row r="16" spans="1:8" s="433" customFormat="1">
      <c r="A16" s="431" t="s">
        <v>223</v>
      </c>
      <c r="B16" s="435"/>
      <c r="C16" s="435"/>
      <c r="D16" s="435"/>
      <c r="E16" s="435"/>
      <c r="F16" s="435"/>
      <c r="H16" s="434"/>
    </row>
    <row r="17" spans="1:8" s="433" customFormat="1" ht="39.950000000000003">
      <c r="A17" s="453" t="s">
        <v>224</v>
      </c>
      <c r="B17" s="454">
        <f>$B$3*B15*2</f>
        <v>0</v>
      </c>
      <c r="C17" s="454">
        <f t="shared" ref="C17:F17" si="1">$B$3*C15*2</f>
        <v>0</v>
      </c>
      <c r="D17" s="454">
        <f t="shared" si="1"/>
        <v>0</v>
      </c>
      <c r="E17" s="454">
        <f t="shared" si="1"/>
        <v>0</v>
      </c>
      <c r="F17" s="454">
        <f t="shared" si="1"/>
        <v>0</v>
      </c>
      <c r="H17" s="434"/>
    </row>
    <row r="18" spans="1:8" s="433" customFormat="1" ht="49.35" customHeight="1">
      <c r="A18" s="450" t="s">
        <v>225</v>
      </c>
      <c r="B18" s="451">
        <f>$B$5*B15*2</f>
        <v>0</v>
      </c>
      <c r="C18" s="451">
        <f t="shared" ref="C18:F18" si="2">$B$5*C15*2</f>
        <v>0</v>
      </c>
      <c r="D18" s="451">
        <f t="shared" si="2"/>
        <v>0</v>
      </c>
      <c r="E18" s="451">
        <f t="shared" si="2"/>
        <v>0</v>
      </c>
      <c r="F18" s="451">
        <f t="shared" si="2"/>
        <v>0</v>
      </c>
      <c r="H18" s="434"/>
    </row>
    <row r="19" spans="1:8" ht="33">
      <c r="A19" s="412" t="s">
        <v>226</v>
      </c>
      <c r="B19" s="407"/>
      <c r="C19" s="407"/>
      <c r="D19" s="407"/>
      <c r="E19" s="407"/>
      <c r="F19" s="407"/>
    </row>
    <row r="20" spans="1:8">
      <c r="A20" s="568" t="s">
        <v>209</v>
      </c>
      <c r="B20" s="568" t="s">
        <v>210</v>
      </c>
      <c r="C20" s="568"/>
      <c r="D20" s="568"/>
      <c r="E20" s="568"/>
      <c r="F20" s="568"/>
    </row>
    <row r="21" spans="1:8">
      <c r="A21" s="568"/>
      <c r="B21" s="409" t="s">
        <v>211</v>
      </c>
      <c r="C21" s="409" t="s">
        <v>212</v>
      </c>
      <c r="D21" s="409" t="s">
        <v>213</v>
      </c>
      <c r="E21" s="409" t="s">
        <v>214</v>
      </c>
      <c r="F21" s="409" t="s">
        <v>215</v>
      </c>
    </row>
    <row r="22" spans="1:8">
      <c r="A22" s="427" t="s">
        <v>216</v>
      </c>
      <c r="B22" s="428" t="s">
        <v>212</v>
      </c>
      <c r="C22" s="428" t="s">
        <v>213</v>
      </c>
      <c r="D22" s="428" t="s">
        <v>214</v>
      </c>
      <c r="E22" s="428" t="s">
        <v>215</v>
      </c>
      <c r="F22" s="428" t="s">
        <v>217</v>
      </c>
    </row>
    <row r="23" spans="1:8">
      <c r="A23" s="421" t="s">
        <v>218</v>
      </c>
      <c r="B23" s="436"/>
      <c r="C23" s="436"/>
      <c r="D23" s="436"/>
      <c r="E23" s="436"/>
      <c r="F23" s="436"/>
    </row>
    <row r="24" spans="1:8">
      <c r="A24" s="421" t="s">
        <v>219</v>
      </c>
      <c r="B24" s="437"/>
      <c r="C24" s="438"/>
      <c r="D24" s="438"/>
      <c r="E24" s="438"/>
      <c r="F24" s="438"/>
    </row>
    <row r="25" spans="1:8">
      <c r="A25" s="421" t="s">
        <v>220</v>
      </c>
      <c r="B25" s="437"/>
      <c r="C25" s="437"/>
      <c r="D25" s="438"/>
      <c r="E25" s="438"/>
      <c r="F25" s="438"/>
    </row>
    <row r="26" spans="1:8">
      <c r="A26" s="421" t="s">
        <v>221</v>
      </c>
      <c r="B26" s="437"/>
      <c r="C26" s="437"/>
      <c r="D26" s="437"/>
      <c r="E26" s="438"/>
      <c r="F26" s="438"/>
    </row>
    <row r="27" spans="1:8" s="433" customFormat="1">
      <c r="A27" s="431" t="s">
        <v>222</v>
      </c>
      <c r="B27" s="439">
        <f>SUM(B23:B26)</f>
        <v>0</v>
      </c>
      <c r="C27" s="439">
        <f t="shared" ref="C27:F27" si="3">SUM(C23:C26)</f>
        <v>0</v>
      </c>
      <c r="D27" s="439">
        <f t="shared" si="3"/>
        <v>0</v>
      </c>
      <c r="E27" s="439">
        <f t="shared" si="3"/>
        <v>0</v>
      </c>
      <c r="F27" s="439">
        <f t="shared" si="3"/>
        <v>0</v>
      </c>
      <c r="H27" s="434"/>
    </row>
    <row r="28" spans="1:8" s="433" customFormat="1">
      <c r="A28" s="431" t="s">
        <v>223</v>
      </c>
      <c r="B28" s="440"/>
      <c r="C28" s="440"/>
      <c r="D28" s="440"/>
      <c r="E28" s="440"/>
      <c r="F28" s="440"/>
      <c r="H28" s="434"/>
    </row>
    <row r="29" spans="1:8" s="433" customFormat="1" ht="39.950000000000003">
      <c r="A29" s="453" t="s">
        <v>227</v>
      </c>
      <c r="B29" s="455">
        <f>$B$4*B27*2</f>
        <v>0</v>
      </c>
      <c r="C29" s="455">
        <f t="shared" ref="C29:F29" si="4">$B$4*C27*2</f>
        <v>0</v>
      </c>
      <c r="D29" s="455">
        <f t="shared" si="4"/>
        <v>0</v>
      </c>
      <c r="E29" s="455">
        <f t="shared" si="4"/>
        <v>0</v>
      </c>
      <c r="F29" s="455">
        <f t="shared" si="4"/>
        <v>0</v>
      </c>
      <c r="H29" s="434"/>
    </row>
    <row r="30" spans="1:8" s="433" customFormat="1" ht="49.35" customHeight="1">
      <c r="A30" s="450" t="s">
        <v>228</v>
      </c>
      <c r="B30" s="452">
        <f>$B$6*B27*2</f>
        <v>0</v>
      </c>
      <c r="C30" s="452">
        <f t="shared" ref="C30:F30" si="5">$B$6*C27*2</f>
        <v>0</v>
      </c>
      <c r="D30" s="452">
        <f t="shared" si="5"/>
        <v>0</v>
      </c>
      <c r="E30" s="452">
        <f t="shared" si="5"/>
        <v>0</v>
      </c>
      <c r="F30" s="452">
        <f t="shared" si="5"/>
        <v>0</v>
      </c>
      <c r="H30" s="434"/>
    </row>
    <row r="31" spans="1:8" ht="27.95">
      <c r="A31" s="569" t="s">
        <v>229</v>
      </c>
      <c r="B31" s="569"/>
      <c r="C31" s="569"/>
      <c r="D31" s="569"/>
      <c r="E31" s="569"/>
      <c r="F31" s="569"/>
    </row>
    <row r="32" spans="1:8" s="414" customFormat="1" ht="21">
      <c r="A32" s="416" t="s">
        <v>230</v>
      </c>
      <c r="B32" s="413"/>
      <c r="C32" s="413"/>
      <c r="D32" s="413"/>
      <c r="E32" s="413"/>
      <c r="F32" s="413"/>
      <c r="H32" s="415"/>
    </row>
    <row r="33" spans="1:8" ht="33">
      <c r="A33" s="412" t="s">
        <v>231</v>
      </c>
      <c r="B33" s="407"/>
      <c r="C33" s="407"/>
      <c r="D33" s="407"/>
      <c r="E33" s="407"/>
      <c r="F33" s="407"/>
    </row>
    <row r="34" spans="1:8">
      <c r="A34" s="568" t="s">
        <v>209</v>
      </c>
      <c r="B34" s="568" t="s">
        <v>210</v>
      </c>
      <c r="C34" s="568"/>
      <c r="D34" s="568"/>
      <c r="E34" s="568"/>
      <c r="F34" s="568"/>
      <c r="G34" s="408"/>
      <c r="H34" s="408"/>
    </row>
    <row r="35" spans="1:8">
      <c r="A35" s="568"/>
      <c r="B35" s="409" t="s">
        <v>211</v>
      </c>
      <c r="C35" s="409" t="s">
        <v>212</v>
      </c>
      <c r="D35" s="409" t="s">
        <v>213</v>
      </c>
      <c r="E35" s="409" t="s">
        <v>214</v>
      </c>
      <c r="F35" s="409" t="s">
        <v>215</v>
      </c>
      <c r="G35" s="408"/>
      <c r="H35" s="408"/>
    </row>
    <row r="36" spans="1:8">
      <c r="A36" s="427" t="s">
        <v>216</v>
      </c>
      <c r="B36" s="428" t="s">
        <v>212</v>
      </c>
      <c r="C36" s="428" t="s">
        <v>213</v>
      </c>
      <c r="D36" s="428" t="s">
        <v>214</v>
      </c>
      <c r="E36" s="428" t="s">
        <v>215</v>
      </c>
      <c r="F36" s="428" t="s">
        <v>217</v>
      </c>
    </row>
    <row r="37" spans="1:8">
      <c r="A37" s="441" t="s">
        <v>218</v>
      </c>
      <c r="B37" s="442">
        <f>SUM(B11,B23)</f>
        <v>0</v>
      </c>
      <c r="C37" s="442">
        <f t="shared" ref="B37:F44" si="6">SUM(C11,C23)</f>
        <v>0</v>
      </c>
      <c r="D37" s="442">
        <f t="shared" si="6"/>
        <v>0</v>
      </c>
      <c r="E37" s="442">
        <f t="shared" si="6"/>
        <v>0</v>
      </c>
      <c r="F37" s="442">
        <f t="shared" si="6"/>
        <v>0</v>
      </c>
      <c r="G37" s="410"/>
    </row>
    <row r="38" spans="1:8">
      <c r="A38" s="441" t="s">
        <v>219</v>
      </c>
      <c r="B38" s="443">
        <f t="shared" si="6"/>
        <v>0</v>
      </c>
      <c r="C38" s="443">
        <f t="shared" si="6"/>
        <v>0</v>
      </c>
      <c r="D38" s="443">
        <f t="shared" si="6"/>
        <v>0</v>
      </c>
      <c r="E38" s="443">
        <f t="shared" si="6"/>
        <v>0</v>
      </c>
      <c r="F38" s="443">
        <f t="shared" si="6"/>
        <v>0</v>
      </c>
    </row>
    <row r="39" spans="1:8">
      <c r="A39" s="441" t="s">
        <v>220</v>
      </c>
      <c r="B39" s="443">
        <f t="shared" si="6"/>
        <v>0</v>
      </c>
      <c r="C39" s="443">
        <f t="shared" si="6"/>
        <v>0</v>
      </c>
      <c r="D39" s="443">
        <f t="shared" si="6"/>
        <v>0</v>
      </c>
      <c r="E39" s="443">
        <f t="shared" si="6"/>
        <v>0</v>
      </c>
      <c r="F39" s="443">
        <f t="shared" si="6"/>
        <v>0</v>
      </c>
    </row>
    <row r="40" spans="1:8">
      <c r="A40" s="441" t="s">
        <v>221</v>
      </c>
      <c r="B40" s="443">
        <f t="shared" si="6"/>
        <v>0</v>
      </c>
      <c r="C40" s="443">
        <f t="shared" si="6"/>
        <v>0</v>
      </c>
      <c r="D40" s="443">
        <f t="shared" si="6"/>
        <v>0</v>
      </c>
      <c r="E40" s="443">
        <f t="shared" si="6"/>
        <v>0</v>
      </c>
      <c r="F40" s="443">
        <f t="shared" si="6"/>
        <v>0</v>
      </c>
    </row>
    <row r="41" spans="1:8" s="433" customFormat="1">
      <c r="A41" s="444" t="s">
        <v>222</v>
      </c>
      <c r="B41" s="445">
        <f t="shared" si="6"/>
        <v>0</v>
      </c>
      <c r="C41" s="445">
        <f t="shared" si="6"/>
        <v>0</v>
      </c>
      <c r="D41" s="445">
        <f t="shared" si="6"/>
        <v>0</v>
      </c>
      <c r="E41" s="445">
        <f t="shared" si="6"/>
        <v>0</v>
      </c>
      <c r="F41" s="445">
        <f t="shared" si="6"/>
        <v>0</v>
      </c>
      <c r="H41" s="434"/>
    </row>
    <row r="42" spans="1:8" s="433" customFormat="1">
      <c r="A42" s="444" t="s">
        <v>223</v>
      </c>
      <c r="B42" s="445">
        <f t="shared" si="6"/>
        <v>0</v>
      </c>
      <c r="C42" s="445">
        <f t="shared" si="6"/>
        <v>0</v>
      </c>
      <c r="D42" s="445">
        <f t="shared" si="6"/>
        <v>0</v>
      </c>
      <c r="E42" s="445">
        <f t="shared" si="6"/>
        <v>0</v>
      </c>
      <c r="F42" s="445">
        <f t="shared" si="6"/>
        <v>0</v>
      </c>
      <c r="H42" s="434"/>
    </row>
    <row r="43" spans="1:8" ht="24.6" customHeight="1">
      <c r="A43" s="444" t="s">
        <v>232</v>
      </c>
      <c r="B43" s="446">
        <f>SUM(B17,B29)</f>
        <v>0</v>
      </c>
      <c r="C43" s="446">
        <f t="shared" si="6"/>
        <v>0</v>
      </c>
      <c r="D43" s="446">
        <f t="shared" si="6"/>
        <v>0</v>
      </c>
      <c r="E43" s="446">
        <f t="shared" si="6"/>
        <v>0</v>
      </c>
      <c r="F43" s="446">
        <f t="shared" si="6"/>
        <v>0</v>
      </c>
    </row>
    <row r="44" spans="1:8" ht="49.35" customHeight="1">
      <c r="A44" s="444" t="s">
        <v>233</v>
      </c>
      <c r="B44" s="446">
        <f>SUM(B18,B30)</f>
        <v>0</v>
      </c>
      <c r="C44" s="446">
        <f t="shared" si="6"/>
        <v>0</v>
      </c>
      <c r="D44" s="446">
        <f t="shared" si="6"/>
        <v>0</v>
      </c>
      <c r="E44" s="446">
        <f t="shared" si="6"/>
        <v>0</v>
      </c>
      <c r="F44" s="446">
        <f t="shared" si="6"/>
        <v>0</v>
      </c>
    </row>
    <row r="45" spans="1:8" ht="33">
      <c r="A45" s="570" t="s">
        <v>234</v>
      </c>
      <c r="B45" s="571"/>
      <c r="C45" s="571"/>
      <c r="D45" s="571"/>
      <c r="E45" s="571"/>
      <c r="F45" s="571"/>
    </row>
    <row r="46" spans="1:8" ht="27">
      <c r="A46" s="424" t="s">
        <v>235</v>
      </c>
      <c r="B46" s="448"/>
      <c r="C46" s="426" t="s">
        <v>204</v>
      </c>
      <c r="D46" s="407"/>
      <c r="E46" s="407"/>
      <c r="F46" s="407"/>
    </row>
    <row r="47" spans="1:8" ht="27">
      <c r="A47" s="424" t="s">
        <v>236</v>
      </c>
      <c r="B47" s="448"/>
      <c r="C47" s="426" t="s">
        <v>204</v>
      </c>
      <c r="D47" s="407"/>
      <c r="E47" s="407"/>
      <c r="F47" s="407"/>
    </row>
    <row r="48" spans="1:8" ht="27">
      <c r="A48" s="424" t="s">
        <v>237</v>
      </c>
      <c r="B48" s="448"/>
      <c r="C48" s="426" t="s">
        <v>204</v>
      </c>
      <c r="D48" s="407"/>
      <c r="E48" s="407"/>
      <c r="F48" s="407"/>
    </row>
    <row r="49" spans="1:6" ht="27">
      <c r="A49" s="424" t="s">
        <v>238</v>
      </c>
      <c r="B49" s="448"/>
      <c r="C49" s="426" t="s">
        <v>204</v>
      </c>
      <c r="D49" s="407"/>
      <c r="E49" s="407"/>
      <c r="F49" s="407"/>
    </row>
    <row r="50" spans="1:6" ht="33">
      <c r="A50" s="412" t="s">
        <v>239</v>
      </c>
      <c r="B50" s="407"/>
      <c r="C50" s="407"/>
      <c r="D50" s="407"/>
      <c r="E50" s="407"/>
      <c r="F50" s="407"/>
    </row>
    <row r="51" spans="1:6">
      <c r="A51" s="568" t="s">
        <v>209</v>
      </c>
      <c r="B51" s="568" t="s">
        <v>210</v>
      </c>
      <c r="C51" s="568"/>
      <c r="D51" s="568"/>
      <c r="E51" s="568"/>
      <c r="F51" s="568"/>
    </row>
    <row r="52" spans="1:6">
      <c r="A52" s="568"/>
      <c r="B52" s="409" t="s">
        <v>211</v>
      </c>
      <c r="C52" s="409" t="s">
        <v>212</v>
      </c>
      <c r="D52" s="409" t="s">
        <v>213</v>
      </c>
      <c r="E52" s="409" t="s">
        <v>214</v>
      </c>
      <c r="F52" s="409" t="s">
        <v>215</v>
      </c>
    </row>
    <row r="53" spans="1:6">
      <c r="A53" s="427" t="s">
        <v>216</v>
      </c>
      <c r="B53" s="428" t="s">
        <v>212</v>
      </c>
      <c r="C53" s="428" t="s">
        <v>213</v>
      </c>
      <c r="D53" s="428" t="s">
        <v>214</v>
      </c>
      <c r="E53" s="428" t="s">
        <v>215</v>
      </c>
      <c r="F53" s="428" t="s">
        <v>217</v>
      </c>
    </row>
    <row r="54" spans="1:6">
      <c r="A54" s="421" t="s">
        <v>240</v>
      </c>
      <c r="B54" s="449"/>
      <c r="C54" s="449"/>
      <c r="D54" s="449"/>
      <c r="E54" s="449"/>
      <c r="F54" s="449"/>
    </row>
    <row r="55" spans="1:6" ht="24.6" customHeight="1">
      <c r="A55" s="453" t="s">
        <v>241</v>
      </c>
      <c r="B55" s="455">
        <f>$B$46*B54</f>
        <v>0</v>
      </c>
      <c r="C55" s="455">
        <f t="shared" ref="C55:F55" si="7">$B$46*C54</f>
        <v>0</v>
      </c>
      <c r="D55" s="455">
        <f t="shared" si="7"/>
        <v>0</v>
      </c>
      <c r="E55" s="455">
        <f t="shared" si="7"/>
        <v>0</v>
      </c>
      <c r="F55" s="455">
        <f t="shared" si="7"/>
        <v>0</v>
      </c>
    </row>
    <row r="56" spans="1:6" ht="49.35" customHeight="1">
      <c r="A56" s="450" t="s">
        <v>242</v>
      </c>
      <c r="B56" s="452">
        <f>$B$48*B54</f>
        <v>0</v>
      </c>
      <c r="C56" s="452">
        <f t="shared" ref="C56:F56" si="8">$B$48*C54</f>
        <v>0</v>
      </c>
      <c r="D56" s="452">
        <f t="shared" si="8"/>
        <v>0</v>
      </c>
      <c r="E56" s="452">
        <f t="shared" si="8"/>
        <v>0</v>
      </c>
      <c r="F56" s="452">
        <f t="shared" si="8"/>
        <v>0</v>
      </c>
    </row>
    <row r="57" spans="1:6" ht="33">
      <c r="A57" s="412" t="s">
        <v>243</v>
      </c>
      <c r="B57" s="407"/>
      <c r="C57" s="407"/>
      <c r="D57" s="407"/>
      <c r="E57" s="407"/>
      <c r="F57" s="407"/>
    </row>
    <row r="58" spans="1:6">
      <c r="A58" s="568" t="s">
        <v>209</v>
      </c>
      <c r="B58" s="568" t="s">
        <v>210</v>
      </c>
      <c r="C58" s="568"/>
      <c r="D58" s="568"/>
      <c r="E58" s="568"/>
      <c r="F58" s="568"/>
    </row>
    <row r="59" spans="1:6">
      <c r="A59" s="568"/>
      <c r="B59" s="409" t="s">
        <v>211</v>
      </c>
      <c r="C59" s="409" t="s">
        <v>212</v>
      </c>
      <c r="D59" s="409" t="s">
        <v>213</v>
      </c>
      <c r="E59" s="409" t="s">
        <v>214</v>
      </c>
      <c r="F59" s="409" t="s">
        <v>215</v>
      </c>
    </row>
    <row r="60" spans="1:6">
      <c r="A60" s="427" t="s">
        <v>216</v>
      </c>
      <c r="B60" s="428" t="s">
        <v>212</v>
      </c>
      <c r="C60" s="428" t="s">
        <v>213</v>
      </c>
      <c r="D60" s="428" t="s">
        <v>214</v>
      </c>
      <c r="E60" s="428" t="s">
        <v>215</v>
      </c>
      <c r="F60" s="428" t="s">
        <v>217</v>
      </c>
    </row>
    <row r="61" spans="1:6">
      <c r="A61" s="421" t="s">
        <v>240</v>
      </c>
      <c r="B61" s="449"/>
      <c r="C61" s="449"/>
      <c r="D61" s="449"/>
      <c r="E61" s="449"/>
      <c r="F61" s="449"/>
    </row>
    <row r="62" spans="1:6" ht="24.6" customHeight="1">
      <c r="A62" s="453" t="s">
        <v>244</v>
      </c>
      <c r="B62" s="455">
        <f>$B$47*B61</f>
        <v>0</v>
      </c>
      <c r="C62" s="455">
        <f t="shared" ref="C62:F62" si="9">$B$47*C61</f>
        <v>0</v>
      </c>
      <c r="D62" s="455">
        <f t="shared" si="9"/>
        <v>0</v>
      </c>
      <c r="E62" s="455">
        <f t="shared" si="9"/>
        <v>0</v>
      </c>
      <c r="F62" s="455">
        <f t="shared" si="9"/>
        <v>0</v>
      </c>
    </row>
    <row r="63" spans="1:6" ht="49.35" customHeight="1">
      <c r="A63" s="450" t="s">
        <v>245</v>
      </c>
      <c r="B63" s="452">
        <f>$B$49*B61</f>
        <v>0</v>
      </c>
      <c r="C63" s="452">
        <f t="shared" ref="C63:F63" si="10">$B$49*C61</f>
        <v>0</v>
      </c>
      <c r="D63" s="452">
        <f t="shared" si="10"/>
        <v>0</v>
      </c>
      <c r="E63" s="452">
        <f t="shared" si="10"/>
        <v>0</v>
      </c>
      <c r="F63" s="452">
        <f t="shared" si="10"/>
        <v>0</v>
      </c>
    </row>
    <row r="64" spans="1:6" ht="27.95">
      <c r="A64" s="569" t="s">
        <v>246</v>
      </c>
      <c r="B64" s="569"/>
      <c r="C64" s="569"/>
      <c r="D64" s="569"/>
      <c r="E64" s="569"/>
      <c r="F64" s="569"/>
    </row>
    <row r="65" spans="1:6" ht="21">
      <c r="A65" s="416" t="s">
        <v>247</v>
      </c>
      <c r="B65" s="413"/>
      <c r="C65" s="413"/>
      <c r="D65" s="413"/>
      <c r="E65" s="413"/>
      <c r="F65" s="413"/>
    </row>
    <row r="66" spans="1:6" ht="33">
      <c r="A66" s="412" t="s">
        <v>248</v>
      </c>
      <c r="B66" s="407"/>
      <c r="C66" s="407"/>
      <c r="D66" s="407"/>
      <c r="E66" s="407"/>
      <c r="F66" s="407"/>
    </row>
    <row r="67" spans="1:6">
      <c r="A67" s="568" t="s">
        <v>209</v>
      </c>
      <c r="B67" s="568" t="s">
        <v>210</v>
      </c>
      <c r="C67" s="568"/>
      <c r="D67" s="568"/>
      <c r="E67" s="568"/>
      <c r="F67" s="568"/>
    </row>
    <row r="68" spans="1:6">
      <c r="A68" s="568"/>
      <c r="B68" s="409" t="s">
        <v>211</v>
      </c>
      <c r="C68" s="409" t="s">
        <v>212</v>
      </c>
      <c r="D68" s="409" t="s">
        <v>213</v>
      </c>
      <c r="E68" s="409" t="s">
        <v>214</v>
      </c>
      <c r="F68" s="409" t="s">
        <v>215</v>
      </c>
    </row>
    <row r="69" spans="1:6">
      <c r="A69" s="427" t="s">
        <v>216</v>
      </c>
      <c r="B69" s="428" t="s">
        <v>212</v>
      </c>
      <c r="C69" s="428" t="s">
        <v>213</v>
      </c>
      <c r="D69" s="428" t="s">
        <v>214</v>
      </c>
      <c r="E69" s="428" t="s">
        <v>215</v>
      </c>
      <c r="F69" s="428" t="s">
        <v>217</v>
      </c>
    </row>
    <row r="70" spans="1:6">
      <c r="A70" s="441" t="s">
        <v>240</v>
      </c>
      <c r="B70" s="456">
        <f>SUM(B54,B61)</f>
        <v>0</v>
      </c>
      <c r="C70" s="456">
        <f t="shared" ref="C70:F72" si="11">SUM(C54,C61)</f>
        <v>0</v>
      </c>
      <c r="D70" s="456">
        <f t="shared" si="11"/>
        <v>0</v>
      </c>
      <c r="E70" s="456">
        <f t="shared" si="11"/>
        <v>0</v>
      </c>
      <c r="F70" s="456">
        <f t="shared" si="11"/>
        <v>0</v>
      </c>
    </row>
    <row r="71" spans="1:6" ht="49.35" customHeight="1">
      <c r="A71" s="444" t="s">
        <v>249</v>
      </c>
      <c r="B71" s="447">
        <f>SUM(B55,B62)</f>
        <v>0</v>
      </c>
      <c r="C71" s="447">
        <f t="shared" si="11"/>
        <v>0</v>
      </c>
      <c r="D71" s="447">
        <f t="shared" si="11"/>
        <v>0</v>
      </c>
      <c r="E71" s="447">
        <f t="shared" si="11"/>
        <v>0</v>
      </c>
      <c r="F71" s="447">
        <f t="shared" si="11"/>
        <v>0</v>
      </c>
    </row>
    <row r="72" spans="1:6" ht="49.35" customHeight="1">
      <c r="A72" s="444" t="s">
        <v>250</v>
      </c>
      <c r="B72" s="447">
        <f>SUM(B56,B63)</f>
        <v>0</v>
      </c>
      <c r="C72" s="447">
        <f t="shared" si="11"/>
        <v>0</v>
      </c>
      <c r="D72" s="447">
        <f>SUM(D56,D63)</f>
        <v>0</v>
      </c>
      <c r="E72" s="447">
        <f t="shared" si="11"/>
        <v>0</v>
      </c>
      <c r="F72" s="447">
        <f t="shared" si="11"/>
        <v>0</v>
      </c>
    </row>
  </sheetData>
  <mergeCells count="17">
    <mergeCell ref="A58:A59"/>
    <mergeCell ref="B58:F58"/>
    <mergeCell ref="A64:F64"/>
    <mergeCell ref="A67:A68"/>
    <mergeCell ref="B67:F67"/>
    <mergeCell ref="A31:F31"/>
    <mergeCell ref="A34:A35"/>
    <mergeCell ref="B34:F34"/>
    <mergeCell ref="A45:F45"/>
    <mergeCell ref="A51:A52"/>
    <mergeCell ref="B51:F51"/>
    <mergeCell ref="A1:F1"/>
    <mergeCell ref="A2:F2"/>
    <mergeCell ref="A8:A9"/>
    <mergeCell ref="B8:F8"/>
    <mergeCell ref="A20:A21"/>
    <mergeCell ref="B20:F20"/>
  </mergeCells>
  <pageMargins left="0.31496062992125984" right="0.31496062992125984" top="0.35433070866141736" bottom="0.35433070866141736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CFF"/>
  </sheetPr>
  <dimension ref="A1:G74"/>
  <sheetViews>
    <sheetView showGridLines="0" zoomScale="70" zoomScaleNormal="70" workbookViewId="0">
      <selection activeCell="E41" sqref="E41"/>
    </sheetView>
  </sheetViews>
  <sheetFormatPr defaultColWidth="9" defaultRowHeight="20.25" customHeight="1"/>
  <cols>
    <col min="1" max="1" width="2.375" style="94" customWidth="1"/>
    <col min="2" max="2" width="49.625" style="94" customWidth="1"/>
    <col min="3" max="8" width="11" style="94" customWidth="1"/>
    <col min="9" max="16384" width="9" style="94"/>
  </cols>
  <sheetData>
    <row r="1" spans="1:7" s="354" customFormat="1" ht="25.5" customHeight="1">
      <c r="A1" s="354" t="s">
        <v>251</v>
      </c>
      <c r="B1" s="355"/>
      <c r="G1" s="356" t="s">
        <v>252</v>
      </c>
    </row>
    <row r="2" spans="1:7" s="354" customFormat="1" ht="25.5" customHeight="1">
      <c r="A2" s="357" t="s">
        <v>253</v>
      </c>
      <c r="B2" s="355"/>
      <c r="G2" s="358"/>
    </row>
    <row r="3" spans="1:7" s="359" customFormat="1" ht="20.25" customHeight="1">
      <c r="A3" s="572" t="s">
        <v>78</v>
      </c>
      <c r="B3" s="573"/>
      <c r="C3" s="576" t="s">
        <v>216</v>
      </c>
      <c r="D3" s="577"/>
      <c r="E3" s="577"/>
      <c r="F3" s="577"/>
      <c r="G3" s="578"/>
    </row>
    <row r="4" spans="1:7" s="359" customFormat="1" ht="20.25" customHeight="1">
      <c r="A4" s="574"/>
      <c r="B4" s="575"/>
      <c r="C4" s="360" t="s">
        <v>254</v>
      </c>
      <c r="D4" s="360" t="s">
        <v>254</v>
      </c>
      <c r="E4" s="360" t="s">
        <v>254</v>
      </c>
      <c r="F4" s="360" t="s">
        <v>254</v>
      </c>
      <c r="G4" s="360" t="s">
        <v>254</v>
      </c>
    </row>
    <row r="5" spans="1:7" ht="21.6">
      <c r="A5" s="361"/>
      <c r="B5" s="362" t="s">
        <v>255</v>
      </c>
      <c r="C5" s="363"/>
      <c r="D5" s="363"/>
      <c r="E5" s="363"/>
      <c r="F5" s="363"/>
      <c r="G5" s="363"/>
    </row>
    <row r="6" spans="1:7" ht="20.25" customHeight="1">
      <c r="A6" s="150">
        <v>1.1000000000000001</v>
      </c>
      <c r="B6" s="151" t="s">
        <v>256</v>
      </c>
      <c r="C6" s="151"/>
      <c r="D6" s="151"/>
      <c r="E6" s="151"/>
      <c r="F6" s="151"/>
      <c r="G6" s="151"/>
    </row>
    <row r="7" spans="1:7" ht="20.25" customHeight="1">
      <c r="A7" s="150">
        <v>1.2</v>
      </c>
      <c r="B7" s="151" t="s">
        <v>257</v>
      </c>
      <c r="C7" s="364">
        <f>SUM(C8:C9)</f>
        <v>0</v>
      </c>
      <c r="D7" s="364">
        <f>SUM(D8:D9)</f>
        <v>0</v>
      </c>
      <c r="E7" s="364">
        <f>SUM(E8:E9)</f>
        <v>0</v>
      </c>
      <c r="F7" s="364">
        <f>SUM(F8:F9)</f>
        <v>0</v>
      </c>
      <c r="G7" s="364">
        <f>SUM(G8:G9)</f>
        <v>0</v>
      </c>
    </row>
    <row r="8" spans="1:7" ht="20.25" customHeight="1">
      <c r="A8" s="150"/>
      <c r="B8" s="154" t="s">
        <v>258</v>
      </c>
      <c r="C8" s="364"/>
      <c r="D8" s="364"/>
      <c r="E8" s="364"/>
      <c r="F8" s="364"/>
      <c r="G8" s="364"/>
    </row>
    <row r="9" spans="1:7" ht="20.25" customHeight="1">
      <c r="A9" s="158"/>
      <c r="B9" s="159" t="s">
        <v>259</v>
      </c>
      <c r="C9" s="365"/>
      <c r="D9" s="365"/>
      <c r="E9" s="365"/>
      <c r="F9" s="365"/>
      <c r="G9" s="365"/>
    </row>
    <row r="10" spans="1:7" ht="20.25" customHeight="1" thickBot="1">
      <c r="A10" s="161"/>
      <c r="B10" s="162" t="s">
        <v>260</v>
      </c>
      <c r="C10" s="366">
        <f>SUM(C6:C7)</f>
        <v>0</v>
      </c>
      <c r="D10" s="366">
        <f>SUM(D6:D7)</f>
        <v>0</v>
      </c>
      <c r="E10" s="366">
        <f>SUM(E6:E7)</f>
        <v>0</v>
      </c>
      <c r="F10" s="366">
        <f>SUM(F6:F7)</f>
        <v>0</v>
      </c>
      <c r="G10" s="366">
        <f>SUM(G6:G7)</f>
        <v>0</v>
      </c>
    </row>
    <row r="11" spans="1:7" ht="21.95" thickTop="1">
      <c r="A11" s="361"/>
      <c r="B11" s="362" t="s">
        <v>261</v>
      </c>
      <c r="C11" s="363"/>
      <c r="D11" s="363"/>
      <c r="E11" s="363"/>
      <c r="F11" s="363"/>
      <c r="G11" s="363"/>
    </row>
    <row r="12" spans="1:7" ht="20.25" customHeight="1">
      <c r="A12" s="150">
        <v>1</v>
      </c>
      <c r="B12" s="367" t="s">
        <v>262</v>
      </c>
      <c r="C12" s="364">
        <f>SUM(C13:C15)</f>
        <v>0</v>
      </c>
      <c r="D12" s="364">
        <f>SUM(D13:D15)</f>
        <v>0</v>
      </c>
      <c r="E12" s="364">
        <f>SUM(E13:E15)</f>
        <v>0</v>
      </c>
      <c r="F12" s="364">
        <f>SUM(F13:F15)</f>
        <v>0</v>
      </c>
      <c r="G12" s="364">
        <f>SUM(G13:G15)</f>
        <v>0</v>
      </c>
    </row>
    <row r="13" spans="1:7" ht="20.25" customHeight="1">
      <c r="A13" s="150"/>
      <c r="B13" s="154" t="s">
        <v>263</v>
      </c>
      <c r="C13" s="364"/>
      <c r="D13" s="364"/>
      <c r="E13" s="364"/>
      <c r="F13" s="364"/>
      <c r="G13" s="364"/>
    </row>
    <row r="14" spans="1:7" ht="20.25" customHeight="1">
      <c r="A14" s="150"/>
      <c r="B14" s="154" t="s">
        <v>264</v>
      </c>
      <c r="C14" s="364"/>
      <c r="D14" s="364"/>
      <c r="E14" s="364"/>
      <c r="F14" s="364"/>
      <c r="G14" s="364"/>
    </row>
    <row r="15" spans="1:7" ht="20.25" customHeight="1">
      <c r="A15" s="150"/>
      <c r="B15" s="367" t="s">
        <v>265</v>
      </c>
      <c r="C15" s="364"/>
      <c r="D15" s="364"/>
      <c r="E15" s="364"/>
      <c r="F15" s="364"/>
      <c r="G15" s="364"/>
    </row>
    <row r="16" spans="1:7" ht="20.25" customHeight="1">
      <c r="A16" s="150">
        <v>2</v>
      </c>
      <c r="B16" s="367" t="s">
        <v>266</v>
      </c>
      <c r="C16" s="364">
        <f>SUM(C17:C19)</f>
        <v>0</v>
      </c>
      <c r="D16" s="364">
        <f>SUM(D17:D19)</f>
        <v>0</v>
      </c>
      <c r="E16" s="364">
        <f>SUM(E17:E19)</f>
        <v>0</v>
      </c>
      <c r="F16" s="364">
        <f>SUM(F17:F19)</f>
        <v>0</v>
      </c>
      <c r="G16" s="364">
        <f>SUM(G17:G19)</f>
        <v>0</v>
      </c>
    </row>
    <row r="17" spans="1:7" ht="20.25" customHeight="1">
      <c r="A17" s="150"/>
      <c r="B17" s="367" t="s">
        <v>267</v>
      </c>
      <c r="C17" s="364"/>
      <c r="D17" s="364"/>
      <c r="E17" s="364"/>
      <c r="F17" s="364"/>
      <c r="G17" s="364"/>
    </row>
    <row r="18" spans="1:7" ht="20.25" customHeight="1">
      <c r="A18" s="150"/>
      <c r="B18" s="154" t="s">
        <v>268</v>
      </c>
      <c r="C18" s="364"/>
      <c r="D18" s="364"/>
      <c r="E18" s="364"/>
      <c r="F18" s="364"/>
      <c r="G18" s="364"/>
    </row>
    <row r="19" spans="1:7" ht="20.25" customHeight="1">
      <c r="A19" s="150"/>
      <c r="B19" s="154" t="s">
        <v>269</v>
      </c>
      <c r="C19" s="364"/>
      <c r="D19" s="364"/>
      <c r="E19" s="364"/>
      <c r="F19" s="364"/>
      <c r="G19" s="364"/>
    </row>
    <row r="20" spans="1:7" ht="20.25" customHeight="1">
      <c r="A20" s="150">
        <v>3</v>
      </c>
      <c r="B20" s="367" t="s">
        <v>270</v>
      </c>
      <c r="C20" s="364">
        <f>SUM(C21:C24)</f>
        <v>0</v>
      </c>
      <c r="D20" s="364">
        <f>SUM(D21:D24)</f>
        <v>0</v>
      </c>
      <c r="E20" s="364">
        <f>SUM(E21:E24)</f>
        <v>0</v>
      </c>
      <c r="F20" s="364">
        <f>SUM(F21:F24)</f>
        <v>0</v>
      </c>
      <c r="G20" s="364">
        <f>SUM(G21:G24)</f>
        <v>0</v>
      </c>
    </row>
    <row r="21" spans="1:7" ht="20.25" customHeight="1">
      <c r="A21" s="150"/>
      <c r="B21" s="154" t="s">
        <v>271</v>
      </c>
      <c r="C21" s="364"/>
      <c r="D21" s="364"/>
      <c r="E21" s="364"/>
      <c r="F21" s="364"/>
      <c r="G21" s="364"/>
    </row>
    <row r="22" spans="1:7" ht="20.25" customHeight="1">
      <c r="A22" s="150"/>
      <c r="B22" s="154" t="s">
        <v>272</v>
      </c>
      <c r="C22" s="364"/>
      <c r="D22" s="364"/>
      <c r="E22" s="364"/>
      <c r="F22" s="364"/>
      <c r="G22" s="364"/>
    </row>
    <row r="23" spans="1:7" ht="20.25" customHeight="1">
      <c r="A23" s="150"/>
      <c r="B23" s="154" t="s">
        <v>273</v>
      </c>
      <c r="C23" s="364"/>
      <c r="D23" s="364"/>
      <c r="E23" s="364"/>
      <c r="F23" s="364"/>
      <c r="G23" s="364"/>
    </row>
    <row r="24" spans="1:7" ht="20.25" customHeight="1">
      <c r="A24" s="150"/>
      <c r="B24" s="154" t="s">
        <v>274</v>
      </c>
      <c r="C24" s="364"/>
      <c r="D24" s="364"/>
      <c r="E24" s="364"/>
      <c r="F24" s="364"/>
      <c r="G24" s="364"/>
    </row>
    <row r="25" spans="1:7" ht="20.25" customHeight="1">
      <c r="A25" s="150">
        <v>4</v>
      </c>
      <c r="B25" s="367" t="s">
        <v>275</v>
      </c>
      <c r="C25" s="364">
        <f>SUM(C26:C29)</f>
        <v>0</v>
      </c>
      <c r="D25" s="364">
        <f>SUM(D26:D29)</f>
        <v>0</v>
      </c>
      <c r="E25" s="364">
        <f>SUM(E26:E29)</f>
        <v>0</v>
      </c>
      <c r="F25" s="364">
        <f>SUM(F26:F29)</f>
        <v>0</v>
      </c>
      <c r="G25" s="364">
        <f>SUM(G26:G29)</f>
        <v>0</v>
      </c>
    </row>
    <row r="26" spans="1:7" ht="20.25" customHeight="1">
      <c r="A26" s="150"/>
      <c r="B26" s="154" t="s">
        <v>276</v>
      </c>
      <c r="C26" s="364"/>
      <c r="D26" s="364"/>
      <c r="E26" s="364"/>
      <c r="F26" s="364"/>
      <c r="G26" s="364"/>
    </row>
    <row r="27" spans="1:7" ht="20.25" customHeight="1">
      <c r="A27" s="150"/>
      <c r="B27" s="154" t="s">
        <v>277</v>
      </c>
      <c r="C27" s="364"/>
      <c r="D27" s="364"/>
      <c r="E27" s="364"/>
      <c r="F27" s="364"/>
      <c r="G27" s="364"/>
    </row>
    <row r="28" spans="1:7" ht="20.25" customHeight="1">
      <c r="A28" s="150"/>
      <c r="B28" s="154" t="s">
        <v>278</v>
      </c>
      <c r="C28" s="364"/>
      <c r="D28" s="364"/>
      <c r="E28" s="364"/>
      <c r="F28" s="364"/>
      <c r="G28" s="364"/>
    </row>
    <row r="29" spans="1:7" ht="20.25" customHeight="1">
      <c r="A29" s="150"/>
      <c r="B29" s="154" t="s">
        <v>279</v>
      </c>
      <c r="C29" s="364"/>
      <c r="D29" s="364"/>
      <c r="E29" s="364"/>
      <c r="F29" s="364"/>
      <c r="G29" s="364"/>
    </row>
    <row r="30" spans="1:7" ht="20.25" customHeight="1">
      <c r="A30" s="150">
        <v>5</v>
      </c>
      <c r="B30" s="367" t="s">
        <v>280</v>
      </c>
      <c r="C30" s="364">
        <f>SUM(C31:C34)</f>
        <v>0</v>
      </c>
      <c r="D30" s="364">
        <f>SUM(D31:D34)</f>
        <v>0</v>
      </c>
      <c r="E30" s="364">
        <f>SUM(E31:E34)</f>
        <v>0</v>
      </c>
      <c r="F30" s="364">
        <f>SUM(F31:F34)</f>
        <v>0</v>
      </c>
      <c r="G30" s="364">
        <f>SUM(G31:G34)</f>
        <v>0</v>
      </c>
    </row>
    <row r="31" spans="1:7" ht="20.25" customHeight="1">
      <c r="A31" s="150"/>
      <c r="B31" s="154" t="s">
        <v>281</v>
      </c>
      <c r="C31" s="364"/>
      <c r="D31" s="364"/>
      <c r="E31" s="364"/>
      <c r="F31" s="364"/>
      <c r="G31" s="364"/>
    </row>
    <row r="32" spans="1:7" ht="20.25" customHeight="1">
      <c r="A32" s="150"/>
      <c r="B32" s="154" t="s">
        <v>282</v>
      </c>
      <c r="C32" s="364"/>
      <c r="D32" s="364"/>
      <c r="E32" s="364"/>
      <c r="F32" s="364"/>
      <c r="G32" s="364"/>
    </row>
    <row r="33" spans="1:7" ht="20.25" customHeight="1">
      <c r="A33" s="150"/>
      <c r="B33" s="154" t="s">
        <v>283</v>
      </c>
      <c r="C33" s="364"/>
      <c r="D33" s="364"/>
      <c r="E33" s="364"/>
      <c r="F33" s="364"/>
      <c r="G33" s="364"/>
    </row>
    <row r="34" spans="1:7" ht="20.25" customHeight="1">
      <c r="A34" s="150"/>
      <c r="B34" s="154" t="s">
        <v>284</v>
      </c>
      <c r="C34" s="364"/>
      <c r="D34" s="364"/>
      <c r="E34" s="364"/>
      <c r="F34" s="364"/>
      <c r="G34" s="364"/>
    </row>
    <row r="35" spans="1:7" ht="20.25" customHeight="1">
      <c r="A35" s="150">
        <v>6</v>
      </c>
      <c r="B35" s="367" t="s">
        <v>285</v>
      </c>
      <c r="C35" s="364">
        <f>SUM(C36:C37)</f>
        <v>0</v>
      </c>
      <c r="D35" s="364">
        <f>SUM(D36:D37)</f>
        <v>0</v>
      </c>
      <c r="E35" s="364">
        <f>SUM(E36:E37)</f>
        <v>0</v>
      </c>
      <c r="F35" s="364">
        <f>SUM(F36:F37)</f>
        <v>0</v>
      </c>
      <c r="G35" s="364">
        <f>SUM(G36:G37)</f>
        <v>0</v>
      </c>
    </row>
    <row r="36" spans="1:7" ht="19.5" customHeight="1">
      <c r="A36" s="150"/>
      <c r="B36" s="154">
        <v>6.1</v>
      </c>
      <c r="C36" s="364"/>
      <c r="D36" s="364"/>
      <c r="E36" s="364"/>
      <c r="F36" s="364"/>
      <c r="G36" s="364"/>
    </row>
    <row r="37" spans="1:7" ht="19.5" customHeight="1">
      <c r="A37" s="150"/>
      <c r="B37" s="154">
        <v>6.2</v>
      </c>
      <c r="C37" s="364"/>
      <c r="D37" s="364"/>
      <c r="E37" s="364"/>
      <c r="F37" s="364"/>
      <c r="G37" s="364"/>
    </row>
    <row r="38" spans="1:7" ht="19.5" customHeight="1">
      <c r="A38" s="368"/>
      <c r="B38" s="369" t="s">
        <v>286</v>
      </c>
      <c r="C38" s="370">
        <f>SUM(C10,C12,C16,C20,C25,C30,C35)</f>
        <v>0</v>
      </c>
      <c r="D38" s="370">
        <f>SUM(D9,D13,D17,D22,D27,D32,D36)</f>
        <v>0</v>
      </c>
      <c r="E38" s="370">
        <f>SUM(E9,E13,E17,E22,E27,E32,E36)</f>
        <v>0</v>
      </c>
      <c r="F38" s="370">
        <f>SUM(F9,F13,F17,F22,F27,F32,F36)</f>
        <v>0</v>
      </c>
      <c r="G38" s="370">
        <f>SUM(G9,G13,G17,G22,G27,G32,G36)</f>
        <v>0</v>
      </c>
    </row>
    <row r="39" spans="1:7" ht="20.25" customHeight="1">
      <c r="A39" s="150">
        <v>7</v>
      </c>
      <c r="B39" s="367" t="s">
        <v>287</v>
      </c>
      <c r="C39" s="364">
        <f>SUM(C40:C41)</f>
        <v>0</v>
      </c>
      <c r="D39" s="364">
        <f t="shared" ref="D39:G39" si="0">SUM(D40:D41)</f>
        <v>0</v>
      </c>
      <c r="E39" s="364">
        <f t="shared" si="0"/>
        <v>0</v>
      </c>
      <c r="F39" s="364">
        <f t="shared" si="0"/>
        <v>0</v>
      </c>
      <c r="G39" s="364">
        <f t="shared" si="0"/>
        <v>0</v>
      </c>
    </row>
    <row r="40" spans="1:7" ht="42.95">
      <c r="A40" s="371"/>
      <c r="B40" s="372" t="s">
        <v>288</v>
      </c>
      <c r="C40" s="373">
        <f>C61*5/100</f>
        <v>0</v>
      </c>
      <c r="D40" s="373">
        <f>D61*5/100</f>
        <v>0</v>
      </c>
      <c r="E40" s="373">
        <f>E61*5/100</f>
        <v>0</v>
      </c>
      <c r="F40" s="373">
        <f>F61*5/100</f>
        <v>0</v>
      </c>
      <c r="G40" s="373">
        <f>G61*5/100</f>
        <v>0</v>
      </c>
    </row>
    <row r="41" spans="1:7" ht="112.35" customHeight="1">
      <c r="A41" s="374"/>
      <c r="B41" s="375" t="s">
        <v>289</v>
      </c>
      <c r="C41" s="376"/>
      <c r="D41" s="376"/>
      <c r="E41" s="376"/>
      <c r="F41" s="376"/>
      <c r="G41" s="376"/>
    </row>
    <row r="42" spans="1:7" ht="16.5" customHeight="1">
      <c r="A42" s="377"/>
      <c r="B42" s="378" t="s">
        <v>290</v>
      </c>
      <c r="C42" s="379">
        <f>SUM(C12,C16,C20,C25,C30,C35,C39)</f>
        <v>0</v>
      </c>
      <c r="D42" s="379">
        <f t="shared" ref="D42:G42" si="1">SUM(D12,D16,D20,D25,D30,D35,D39)</f>
        <v>0</v>
      </c>
      <c r="E42" s="379">
        <f t="shared" si="1"/>
        <v>0</v>
      </c>
      <c r="F42" s="379">
        <f t="shared" si="1"/>
        <v>0</v>
      </c>
      <c r="G42" s="379">
        <f t="shared" si="1"/>
        <v>0</v>
      </c>
    </row>
    <row r="43" spans="1:7" ht="21.6">
      <c r="A43" s="374"/>
      <c r="B43" s="380" t="s">
        <v>291</v>
      </c>
      <c r="C43" s="404">
        <f>SUM(C42,C10)</f>
        <v>0</v>
      </c>
      <c r="D43" s="404">
        <f t="shared" ref="D43:G43" si="2">SUM(D42,D10)</f>
        <v>0</v>
      </c>
      <c r="E43" s="404">
        <f t="shared" si="2"/>
        <v>0</v>
      </c>
      <c r="F43" s="404">
        <f t="shared" si="2"/>
        <v>0</v>
      </c>
      <c r="G43" s="404">
        <f t="shared" si="2"/>
        <v>0</v>
      </c>
    </row>
    <row r="44" spans="1:7" ht="21.6">
      <c r="B44" s="132"/>
    </row>
    <row r="45" spans="1:7" s="359" customFormat="1" ht="30" customHeight="1">
      <c r="A45" s="353" t="s">
        <v>292</v>
      </c>
      <c r="B45" s="353"/>
      <c r="C45" s="381"/>
      <c r="D45" s="381"/>
      <c r="E45" s="381"/>
      <c r="F45" s="381"/>
      <c r="G45" s="381"/>
    </row>
    <row r="46" spans="1:7" ht="24.6">
      <c r="A46" s="357" t="s">
        <v>253</v>
      </c>
      <c r="B46" s="382"/>
      <c r="C46" s="383"/>
      <c r="D46" s="384"/>
      <c r="E46" s="384"/>
      <c r="F46" s="384"/>
      <c r="G46" s="358" t="s">
        <v>252</v>
      </c>
    </row>
    <row r="47" spans="1:7" ht="32.25" customHeight="1">
      <c r="A47" s="579" t="s">
        <v>293</v>
      </c>
      <c r="B47" s="580"/>
      <c r="C47" s="583" t="s">
        <v>216</v>
      </c>
      <c r="D47" s="584"/>
      <c r="E47" s="584"/>
      <c r="F47" s="584"/>
      <c r="G47" s="585"/>
    </row>
    <row r="48" spans="1:7" ht="31.5" customHeight="1">
      <c r="A48" s="581"/>
      <c r="B48" s="582"/>
      <c r="C48" s="360" t="s">
        <v>294</v>
      </c>
      <c r="D48" s="360" t="s">
        <v>294</v>
      </c>
      <c r="E48" s="360" t="s">
        <v>294</v>
      </c>
      <c r="F48" s="360" t="s">
        <v>294</v>
      </c>
      <c r="G48" s="360" t="s">
        <v>294</v>
      </c>
    </row>
    <row r="49" spans="1:7" ht="45.6" customHeight="1">
      <c r="A49" s="385">
        <v>1</v>
      </c>
      <c r="B49" s="386" t="s">
        <v>295</v>
      </c>
      <c r="C49" s="387"/>
      <c r="D49" s="387"/>
      <c r="E49" s="387"/>
      <c r="F49" s="387"/>
      <c r="G49" s="387"/>
    </row>
    <row r="50" spans="1:7" ht="29.25" customHeight="1">
      <c r="A50" s="385">
        <v>2</v>
      </c>
      <c r="B50" s="387" t="s">
        <v>296</v>
      </c>
      <c r="C50" s="387"/>
      <c r="D50" s="387"/>
      <c r="E50" s="387"/>
      <c r="F50" s="387"/>
      <c r="G50" s="387"/>
    </row>
    <row r="51" spans="1:7" ht="29.25" customHeight="1">
      <c r="A51" s="385">
        <v>3</v>
      </c>
      <c r="B51" s="387" t="s">
        <v>297</v>
      </c>
      <c r="C51" s="387"/>
      <c r="D51" s="387"/>
      <c r="E51" s="387"/>
      <c r="F51" s="387"/>
      <c r="G51" s="387"/>
    </row>
    <row r="52" spans="1:7" ht="29.25" customHeight="1">
      <c r="A52" s="385"/>
      <c r="B52" s="387" t="s">
        <v>298</v>
      </c>
      <c r="C52" s="387"/>
      <c r="D52" s="387"/>
      <c r="E52" s="387"/>
      <c r="F52" s="387"/>
      <c r="G52" s="387"/>
    </row>
    <row r="53" spans="1:7" ht="29.25" customHeight="1">
      <c r="A53" s="385"/>
      <c r="B53" s="387" t="s">
        <v>299</v>
      </c>
      <c r="C53" s="387"/>
      <c r="D53" s="387"/>
      <c r="E53" s="387"/>
      <c r="F53" s="387"/>
      <c r="G53" s="387"/>
    </row>
    <row r="54" spans="1:7" ht="29.25" customHeight="1">
      <c r="A54" s="385">
        <v>4</v>
      </c>
      <c r="B54" s="388" t="s">
        <v>300</v>
      </c>
      <c r="C54" s="387"/>
      <c r="D54" s="387"/>
      <c r="E54" s="387"/>
      <c r="F54" s="387"/>
      <c r="G54" s="387"/>
    </row>
    <row r="55" spans="1:7" ht="29.25" customHeight="1">
      <c r="A55" s="385">
        <v>5</v>
      </c>
      <c r="B55" s="388" t="s">
        <v>301</v>
      </c>
      <c r="C55" s="387">
        <f>SUM(C56:C57)</f>
        <v>0</v>
      </c>
      <c r="D55" s="387">
        <f t="shared" ref="D55:G55" si="3">SUM(D56:D57)</f>
        <v>0</v>
      </c>
      <c r="E55" s="387">
        <f t="shared" si="3"/>
        <v>0</v>
      </c>
      <c r="F55" s="387">
        <f t="shared" si="3"/>
        <v>0</v>
      </c>
      <c r="G55" s="387">
        <f t="shared" si="3"/>
        <v>0</v>
      </c>
    </row>
    <row r="56" spans="1:7" ht="29.25" customHeight="1">
      <c r="A56" s="385"/>
      <c r="B56" s="388" t="s">
        <v>302</v>
      </c>
      <c r="C56" s="387"/>
      <c r="D56" s="387"/>
      <c r="E56" s="387"/>
      <c r="F56" s="387"/>
      <c r="G56" s="387"/>
    </row>
    <row r="57" spans="1:7" ht="29.25" customHeight="1">
      <c r="A57" s="385"/>
      <c r="B57" s="388" t="s">
        <v>303</v>
      </c>
      <c r="C57" s="387"/>
      <c r="D57" s="387"/>
      <c r="E57" s="387"/>
      <c r="F57" s="387"/>
      <c r="G57" s="387"/>
    </row>
    <row r="58" spans="1:7" ht="29.25" customHeight="1">
      <c r="A58" s="389" t="s">
        <v>304</v>
      </c>
      <c r="B58" s="390"/>
      <c r="C58" s="391"/>
      <c r="D58" s="391"/>
      <c r="E58" s="391"/>
      <c r="F58" s="391"/>
      <c r="G58" s="391"/>
    </row>
    <row r="59" spans="1:7" ht="29.25" customHeight="1">
      <c r="A59" s="195">
        <v>7</v>
      </c>
      <c r="B59" s="196" t="s">
        <v>305</v>
      </c>
      <c r="C59" s="392"/>
      <c r="D59" s="392"/>
      <c r="E59" s="392"/>
      <c r="F59" s="392"/>
      <c r="G59" s="392"/>
    </row>
    <row r="60" spans="1:7" ht="56.45" customHeight="1">
      <c r="A60" s="197">
        <v>8</v>
      </c>
      <c r="B60" s="196" t="s">
        <v>306</v>
      </c>
      <c r="C60" s="392"/>
      <c r="D60" s="392"/>
      <c r="E60" s="392"/>
      <c r="F60" s="392"/>
      <c r="G60" s="392"/>
    </row>
    <row r="61" spans="1:7" ht="29.25" customHeight="1" thickBot="1">
      <c r="A61" s="393"/>
      <c r="B61" s="394" t="s">
        <v>150</v>
      </c>
      <c r="C61" s="395">
        <f>SUM(C49,C50,C51,C54,C55,C58,C59,C60)</f>
        <v>0</v>
      </c>
      <c r="D61" s="395">
        <f t="shared" ref="D61:G61" si="4">SUM(D49,D50,D51,D54,D55,D58,D59,D60)</f>
        <v>0</v>
      </c>
      <c r="E61" s="395">
        <f t="shared" si="4"/>
        <v>0</v>
      </c>
      <c r="F61" s="395">
        <f t="shared" si="4"/>
        <v>0</v>
      </c>
      <c r="G61" s="395">
        <f t="shared" si="4"/>
        <v>0</v>
      </c>
    </row>
    <row r="62" spans="1:7" ht="29.25" customHeight="1" thickTop="1">
      <c r="A62" s="166"/>
      <c r="B62" s="396"/>
      <c r="C62" s="166"/>
      <c r="D62" s="166"/>
      <c r="E62" s="166"/>
      <c r="F62" s="166"/>
      <c r="G62" s="166"/>
    </row>
    <row r="63" spans="1:7" ht="20.25" customHeight="1">
      <c r="G63" s="356" t="s">
        <v>252</v>
      </c>
    </row>
    <row r="64" spans="1:7" s="354" customFormat="1" ht="20.25" customHeight="1">
      <c r="A64" s="354" t="s">
        <v>307</v>
      </c>
    </row>
    <row r="65" spans="1:7" s="359" customFormat="1" ht="20.25" customHeight="1">
      <c r="A65" s="572" t="s">
        <v>72</v>
      </c>
      <c r="B65" s="573"/>
      <c r="C65" s="576" t="s">
        <v>216</v>
      </c>
      <c r="D65" s="577"/>
      <c r="E65" s="577"/>
      <c r="F65" s="577"/>
      <c r="G65" s="578"/>
    </row>
    <row r="66" spans="1:7" s="359" customFormat="1" ht="20.25" customHeight="1">
      <c r="A66" s="574"/>
      <c r="B66" s="575"/>
      <c r="C66" s="360" t="s">
        <v>254</v>
      </c>
      <c r="D66" s="360" t="s">
        <v>254</v>
      </c>
      <c r="E66" s="360" t="s">
        <v>254</v>
      </c>
      <c r="F66" s="360" t="s">
        <v>254</v>
      </c>
      <c r="G66" s="360" t="s">
        <v>254</v>
      </c>
    </row>
    <row r="67" spans="1:7" ht="20.25" customHeight="1">
      <c r="A67" s="174">
        <v>1</v>
      </c>
      <c r="B67" s="174" t="s">
        <v>308</v>
      </c>
      <c r="C67" s="397">
        <f>C61</f>
        <v>0</v>
      </c>
      <c r="D67" s="397">
        <f t="shared" ref="D67:G67" si="5">D61</f>
        <v>0</v>
      </c>
      <c r="E67" s="397">
        <f t="shared" si="5"/>
        <v>0</v>
      </c>
      <c r="F67" s="397">
        <f t="shared" si="5"/>
        <v>0</v>
      </c>
      <c r="G67" s="397">
        <f t="shared" si="5"/>
        <v>0</v>
      </c>
    </row>
    <row r="68" spans="1:7" ht="20.25" customHeight="1">
      <c r="A68" s="176">
        <v>2</v>
      </c>
      <c r="B68" s="176" t="s">
        <v>78</v>
      </c>
      <c r="C68" s="398">
        <f>C43</f>
        <v>0</v>
      </c>
      <c r="D68" s="398">
        <f t="shared" ref="D68:G68" si="6">D43</f>
        <v>0</v>
      </c>
      <c r="E68" s="398">
        <f t="shared" si="6"/>
        <v>0</v>
      </c>
      <c r="F68" s="398">
        <f t="shared" si="6"/>
        <v>0</v>
      </c>
      <c r="G68" s="398">
        <f t="shared" si="6"/>
        <v>0</v>
      </c>
    </row>
    <row r="69" spans="1:7" ht="20.25" customHeight="1">
      <c r="A69" s="176">
        <v>3</v>
      </c>
      <c r="B69" s="176" t="s">
        <v>309</v>
      </c>
      <c r="C69" s="398">
        <f>C67-C68</f>
        <v>0</v>
      </c>
      <c r="D69" s="398">
        <f>D67-D68</f>
        <v>0</v>
      </c>
      <c r="E69" s="398">
        <f>E67-E68</f>
        <v>0</v>
      </c>
      <c r="F69" s="398">
        <f>F67-F68</f>
        <v>0</v>
      </c>
      <c r="G69" s="398">
        <f>G67-G68</f>
        <v>0</v>
      </c>
    </row>
    <row r="70" spans="1:7" ht="20.25" customHeight="1">
      <c r="A70" s="399">
        <v>4</v>
      </c>
      <c r="B70" s="399" t="s">
        <v>80</v>
      </c>
      <c r="C70" s="400">
        <f>C69</f>
        <v>0</v>
      </c>
      <c r="D70" s="400">
        <f>D69+C70</f>
        <v>0</v>
      </c>
      <c r="E70" s="400">
        <f>E69+D70</f>
        <v>0</v>
      </c>
      <c r="F70" s="400">
        <f>F69+E70</f>
        <v>0</v>
      </c>
      <c r="G70" s="400">
        <f>G69+F70</f>
        <v>0</v>
      </c>
    </row>
    <row r="72" spans="1:7" ht="20.25" customHeight="1">
      <c r="A72" s="359" t="s">
        <v>7</v>
      </c>
    </row>
    <row r="73" spans="1:7" ht="20.25" customHeight="1">
      <c r="A73" s="401" t="s">
        <v>310</v>
      </c>
    </row>
    <row r="74" spans="1:7" ht="20.25" customHeight="1">
      <c r="A74" s="402" t="s">
        <v>311</v>
      </c>
    </row>
  </sheetData>
  <mergeCells count="6">
    <mergeCell ref="A3:B4"/>
    <mergeCell ref="C3:G3"/>
    <mergeCell ref="A47:B48"/>
    <mergeCell ref="C47:G47"/>
    <mergeCell ref="A65:B66"/>
    <mergeCell ref="C65:G65"/>
  </mergeCells>
  <pageMargins left="0.49" right="0.27" top="0.56000000000000005" bottom="0.56999999999999995" header="0.63" footer="0.36"/>
  <pageSetup paperSize="9" scale="7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CFF"/>
  </sheetPr>
  <dimension ref="A1:G44"/>
  <sheetViews>
    <sheetView showGridLines="0" topLeftCell="A3" zoomScale="70" zoomScaleNormal="70" workbookViewId="0">
      <selection activeCell="E11" sqref="E11"/>
    </sheetView>
  </sheetViews>
  <sheetFormatPr defaultColWidth="9" defaultRowHeight="20.25" customHeight="1"/>
  <cols>
    <col min="1" max="1" width="4.375" style="9" customWidth="1"/>
    <col min="2" max="2" width="28.75" style="9" customWidth="1"/>
    <col min="3" max="7" width="12.125" style="9" customWidth="1"/>
    <col min="8" max="8" width="11" style="9" customWidth="1"/>
    <col min="9" max="16384" width="9" style="9"/>
  </cols>
  <sheetData>
    <row r="1" spans="1:7" s="6" customFormat="1" ht="23.1">
      <c r="A1" s="12" t="s">
        <v>312</v>
      </c>
      <c r="B1" s="13"/>
      <c r="C1" s="12"/>
      <c r="D1" s="12"/>
      <c r="E1" s="12"/>
      <c r="F1" s="12"/>
      <c r="G1" s="12"/>
    </row>
    <row r="2" spans="1:7" s="6" customFormat="1" ht="24.6">
      <c r="A2" s="7" t="s">
        <v>253</v>
      </c>
      <c r="B2" s="13"/>
      <c r="C2" s="12"/>
      <c r="D2" s="12"/>
      <c r="E2" s="12"/>
      <c r="F2" s="12"/>
      <c r="G2" s="14" t="s">
        <v>252</v>
      </c>
    </row>
    <row r="3" spans="1:7" s="8" customFormat="1" ht="20.25" customHeight="1">
      <c r="A3" s="586" t="s">
        <v>293</v>
      </c>
      <c r="B3" s="587"/>
      <c r="C3" s="590" t="s">
        <v>216</v>
      </c>
      <c r="D3" s="591"/>
      <c r="E3" s="591"/>
      <c r="F3" s="591"/>
      <c r="G3" s="592"/>
    </row>
    <row r="4" spans="1:7" s="8" customFormat="1" ht="20.25" customHeight="1">
      <c r="A4" s="588"/>
      <c r="B4" s="589"/>
      <c r="C4" s="15" t="s">
        <v>254</v>
      </c>
      <c r="D4" s="15" t="s">
        <v>254</v>
      </c>
      <c r="E4" s="15" t="s">
        <v>254</v>
      </c>
      <c r="F4" s="15" t="s">
        <v>254</v>
      </c>
      <c r="G4" s="15" t="s">
        <v>254</v>
      </c>
    </row>
    <row r="5" spans="1:7" ht="21.6">
      <c r="A5" s="16"/>
      <c r="B5" s="17" t="s">
        <v>255</v>
      </c>
      <c r="C5" s="18"/>
      <c r="D5" s="18"/>
      <c r="E5" s="18"/>
      <c r="F5" s="18"/>
      <c r="G5" s="18"/>
    </row>
    <row r="6" spans="1:7" ht="21.6">
      <c r="A6" s="16" t="s">
        <v>313</v>
      </c>
      <c r="B6" s="17"/>
      <c r="C6" s="18"/>
      <c r="D6" s="18"/>
      <c r="E6" s="18"/>
      <c r="F6" s="18"/>
      <c r="G6" s="18"/>
    </row>
    <row r="7" spans="1:7" ht="20.25" customHeight="1">
      <c r="A7" s="19">
        <v>1.1000000000000001</v>
      </c>
      <c r="B7" s="20" t="s">
        <v>256</v>
      </c>
      <c r="C7" s="21"/>
      <c r="D7" s="21"/>
      <c r="E7" s="21"/>
      <c r="F7" s="21"/>
      <c r="G7" s="21"/>
    </row>
    <row r="8" spans="1:7" ht="20.25" customHeight="1">
      <c r="A8" s="19">
        <v>1.2</v>
      </c>
      <c r="B8" s="20" t="s">
        <v>257</v>
      </c>
      <c r="C8" s="21"/>
      <c r="D8" s="21"/>
      <c r="E8" s="21"/>
      <c r="F8" s="21"/>
      <c r="G8" s="21"/>
    </row>
    <row r="9" spans="1:7" ht="19.5" customHeight="1">
      <c r="A9" s="19"/>
      <c r="B9" s="22" t="s">
        <v>314</v>
      </c>
      <c r="C9" s="21"/>
      <c r="D9" s="21"/>
      <c r="E9" s="21"/>
      <c r="F9" s="21"/>
      <c r="G9" s="21"/>
    </row>
    <row r="10" spans="1:7" ht="18" customHeight="1">
      <c r="A10" s="23"/>
      <c r="B10" s="24" t="s">
        <v>315</v>
      </c>
      <c r="C10" s="25"/>
      <c r="D10" s="25"/>
      <c r="E10" s="25"/>
      <c r="F10" s="25"/>
      <c r="G10" s="25"/>
    </row>
    <row r="11" spans="1:7" ht="20.25" customHeight="1" thickBot="1">
      <c r="A11" s="26"/>
      <c r="B11" s="27" t="s">
        <v>150</v>
      </c>
      <c r="C11" s="28"/>
      <c r="D11" s="28"/>
      <c r="E11" s="28"/>
      <c r="F11" s="28"/>
      <c r="G11" s="28"/>
    </row>
    <row r="12" spans="1:7" ht="21.95" thickTop="1">
      <c r="A12" s="16"/>
      <c r="B12" s="17" t="s">
        <v>261</v>
      </c>
      <c r="C12" s="18"/>
      <c r="D12" s="18"/>
      <c r="E12" s="18"/>
      <c r="F12" s="18"/>
      <c r="G12" s="18"/>
    </row>
    <row r="13" spans="1:7" ht="20.25" customHeight="1">
      <c r="A13" s="19">
        <v>1</v>
      </c>
      <c r="B13" s="29" t="s">
        <v>262</v>
      </c>
      <c r="C13" s="21"/>
      <c r="D13" s="21"/>
      <c r="E13" s="21"/>
      <c r="F13" s="21"/>
      <c r="G13" s="21"/>
    </row>
    <row r="14" spans="1:7" ht="20.25" customHeight="1">
      <c r="A14" s="19"/>
      <c r="B14" s="22" t="s">
        <v>263</v>
      </c>
      <c r="C14" s="21"/>
      <c r="D14" s="21"/>
      <c r="E14" s="21"/>
      <c r="F14" s="21"/>
      <c r="G14" s="21"/>
    </row>
    <row r="15" spans="1:7" ht="20.25" customHeight="1">
      <c r="A15" s="19"/>
      <c r="B15" s="22" t="s">
        <v>264</v>
      </c>
      <c r="C15" s="21"/>
      <c r="D15" s="21"/>
      <c r="E15" s="21"/>
      <c r="F15" s="21"/>
      <c r="G15" s="21"/>
    </row>
    <row r="16" spans="1:7" ht="20.25" customHeight="1">
      <c r="A16" s="19"/>
      <c r="B16" s="29" t="s">
        <v>265</v>
      </c>
      <c r="C16" s="21"/>
      <c r="D16" s="21"/>
      <c r="E16" s="21"/>
      <c r="F16" s="21"/>
      <c r="G16" s="21"/>
    </row>
    <row r="17" spans="1:7" ht="20.25" customHeight="1">
      <c r="A17" s="19">
        <v>2</v>
      </c>
      <c r="B17" s="29" t="s">
        <v>266</v>
      </c>
      <c r="C17" s="21"/>
      <c r="D17" s="21"/>
      <c r="E17" s="21"/>
      <c r="F17" s="21"/>
      <c r="G17" s="21"/>
    </row>
    <row r="18" spans="1:7" ht="20.25" customHeight="1">
      <c r="A18" s="19"/>
      <c r="B18" s="29" t="s">
        <v>267</v>
      </c>
      <c r="C18" s="21"/>
      <c r="D18" s="21"/>
      <c r="E18" s="21"/>
      <c r="F18" s="21"/>
      <c r="G18" s="21"/>
    </row>
    <row r="19" spans="1:7" ht="20.25" customHeight="1">
      <c r="A19" s="19"/>
      <c r="B19" s="22" t="s">
        <v>268</v>
      </c>
      <c r="C19" s="21"/>
      <c r="D19" s="21"/>
      <c r="E19" s="21"/>
      <c r="F19" s="21"/>
      <c r="G19" s="21"/>
    </row>
    <row r="20" spans="1:7" ht="20.25" customHeight="1">
      <c r="A20" s="19"/>
      <c r="B20" s="22" t="s">
        <v>269</v>
      </c>
      <c r="C20" s="21"/>
      <c r="D20" s="21"/>
      <c r="E20" s="21"/>
      <c r="F20" s="21"/>
      <c r="G20" s="21"/>
    </row>
    <row r="21" spans="1:7" ht="20.25" customHeight="1">
      <c r="A21" s="19">
        <v>3</v>
      </c>
      <c r="B21" s="29" t="s">
        <v>270</v>
      </c>
      <c r="C21" s="21"/>
      <c r="D21" s="21"/>
      <c r="E21" s="21"/>
      <c r="F21" s="21"/>
      <c r="G21" s="21"/>
    </row>
    <row r="22" spans="1:7" ht="20.25" customHeight="1">
      <c r="A22" s="19"/>
      <c r="B22" s="22" t="s">
        <v>271</v>
      </c>
      <c r="C22" s="21"/>
      <c r="D22" s="21"/>
      <c r="E22" s="21"/>
      <c r="F22" s="21"/>
      <c r="G22" s="21"/>
    </row>
    <row r="23" spans="1:7" ht="20.25" customHeight="1">
      <c r="A23" s="19"/>
      <c r="B23" s="22" t="s">
        <v>272</v>
      </c>
      <c r="C23" s="21"/>
      <c r="D23" s="21"/>
      <c r="E23" s="21"/>
      <c r="F23" s="21"/>
      <c r="G23" s="21"/>
    </row>
    <row r="24" spans="1:7" ht="20.25" customHeight="1">
      <c r="A24" s="19"/>
      <c r="B24" s="22" t="s">
        <v>273</v>
      </c>
      <c r="C24" s="21"/>
      <c r="D24" s="21"/>
      <c r="E24" s="21"/>
      <c r="F24" s="21"/>
      <c r="G24" s="21"/>
    </row>
    <row r="25" spans="1:7" ht="20.25" customHeight="1">
      <c r="A25" s="19"/>
      <c r="B25" s="22" t="s">
        <v>274</v>
      </c>
      <c r="C25" s="21"/>
      <c r="D25" s="21"/>
      <c r="E25" s="21"/>
      <c r="F25" s="21"/>
      <c r="G25" s="21"/>
    </row>
    <row r="26" spans="1:7" ht="20.25" customHeight="1">
      <c r="A26" s="19">
        <v>4</v>
      </c>
      <c r="B26" s="29" t="s">
        <v>275</v>
      </c>
      <c r="C26" s="21"/>
      <c r="D26" s="21"/>
      <c r="E26" s="21"/>
      <c r="F26" s="21"/>
      <c r="G26" s="21"/>
    </row>
    <row r="27" spans="1:7" ht="20.25" customHeight="1">
      <c r="A27" s="19"/>
      <c r="B27" s="22" t="s">
        <v>276</v>
      </c>
      <c r="C27" s="21"/>
      <c r="D27" s="21"/>
      <c r="E27" s="21"/>
      <c r="F27" s="21"/>
      <c r="G27" s="21"/>
    </row>
    <row r="28" spans="1:7" ht="20.25" customHeight="1">
      <c r="A28" s="19"/>
      <c r="B28" s="22" t="s">
        <v>277</v>
      </c>
      <c r="C28" s="21"/>
      <c r="D28" s="21"/>
      <c r="E28" s="21"/>
      <c r="F28" s="21"/>
      <c r="G28" s="21"/>
    </row>
    <row r="29" spans="1:7" ht="20.25" customHeight="1">
      <c r="A29" s="19"/>
      <c r="B29" s="22" t="s">
        <v>278</v>
      </c>
      <c r="C29" s="21"/>
      <c r="D29" s="21"/>
      <c r="E29" s="21"/>
      <c r="F29" s="21"/>
      <c r="G29" s="21"/>
    </row>
    <row r="30" spans="1:7" ht="18" customHeight="1">
      <c r="A30" s="19"/>
      <c r="B30" s="22" t="s">
        <v>279</v>
      </c>
      <c r="C30" s="21"/>
      <c r="D30" s="21"/>
      <c r="E30" s="21"/>
      <c r="F30" s="21"/>
      <c r="G30" s="21"/>
    </row>
    <row r="31" spans="1:7" ht="20.25" customHeight="1">
      <c r="A31" s="19">
        <v>5</v>
      </c>
      <c r="B31" s="29" t="s">
        <v>280</v>
      </c>
      <c r="C31" s="21"/>
      <c r="D31" s="21"/>
      <c r="E31" s="21"/>
      <c r="F31" s="21"/>
      <c r="G31" s="21"/>
    </row>
    <row r="32" spans="1:7" ht="20.25" customHeight="1">
      <c r="A32" s="19"/>
      <c r="B32" s="22" t="s">
        <v>281</v>
      </c>
      <c r="C32" s="21"/>
      <c r="D32" s="21"/>
      <c r="E32" s="21"/>
      <c r="F32" s="21"/>
      <c r="G32" s="21"/>
    </row>
    <row r="33" spans="1:7" ht="20.25" customHeight="1">
      <c r="A33" s="19"/>
      <c r="B33" s="22" t="s">
        <v>282</v>
      </c>
      <c r="C33" s="21"/>
      <c r="D33" s="21"/>
      <c r="E33" s="21"/>
      <c r="F33" s="21"/>
      <c r="G33" s="21"/>
    </row>
    <row r="34" spans="1:7" ht="20.25" customHeight="1">
      <c r="A34" s="19"/>
      <c r="B34" s="22" t="s">
        <v>283</v>
      </c>
      <c r="C34" s="21"/>
      <c r="D34" s="21"/>
      <c r="E34" s="21"/>
      <c r="F34" s="21"/>
      <c r="G34" s="21"/>
    </row>
    <row r="35" spans="1:7" ht="17.25" customHeight="1">
      <c r="A35" s="19"/>
      <c r="B35" s="22" t="s">
        <v>284</v>
      </c>
      <c r="C35" s="21"/>
      <c r="D35" s="21"/>
      <c r="E35" s="21"/>
      <c r="F35" s="21"/>
      <c r="G35" s="21"/>
    </row>
    <row r="36" spans="1:7" ht="20.25" customHeight="1">
      <c r="A36" s="19">
        <v>6</v>
      </c>
      <c r="B36" s="29" t="s">
        <v>285</v>
      </c>
      <c r="C36" s="21"/>
      <c r="D36" s="21"/>
      <c r="E36" s="21"/>
      <c r="F36" s="21"/>
      <c r="G36" s="21"/>
    </row>
    <row r="37" spans="1:7" ht="18" customHeight="1">
      <c r="A37" s="19"/>
      <c r="B37" s="22">
        <v>6.1</v>
      </c>
      <c r="C37" s="21"/>
      <c r="D37" s="21"/>
      <c r="E37" s="21"/>
      <c r="F37" s="21"/>
      <c r="G37" s="21"/>
    </row>
    <row r="38" spans="1:7" ht="18" customHeight="1">
      <c r="A38" s="19"/>
      <c r="B38" s="22">
        <v>6.2</v>
      </c>
      <c r="C38" s="21"/>
      <c r="D38" s="21"/>
      <c r="E38" s="21"/>
      <c r="F38" s="21"/>
      <c r="G38" s="21"/>
    </row>
    <row r="39" spans="1:7" ht="20.25" customHeight="1">
      <c r="A39" s="19">
        <v>7</v>
      </c>
      <c r="B39" s="29" t="s">
        <v>316</v>
      </c>
      <c r="C39" s="21"/>
      <c r="D39" s="21"/>
      <c r="E39" s="21"/>
      <c r="F39" s="21"/>
      <c r="G39" s="21"/>
    </row>
    <row r="40" spans="1:7" ht="17.25" customHeight="1">
      <c r="A40" s="23"/>
      <c r="B40" s="24">
        <v>7.1</v>
      </c>
      <c r="C40" s="25"/>
      <c r="D40" s="25"/>
      <c r="E40" s="25"/>
      <c r="F40" s="25"/>
      <c r="G40" s="25"/>
    </row>
    <row r="41" spans="1:7" ht="16.5" customHeight="1">
      <c r="A41" s="16"/>
      <c r="B41" s="30" t="s">
        <v>150</v>
      </c>
      <c r="C41" s="18"/>
      <c r="D41" s="18"/>
      <c r="E41" s="18"/>
      <c r="F41" s="18"/>
      <c r="G41" s="18"/>
    </row>
    <row r="42" spans="1:7" ht="21.95" thickBot="1">
      <c r="A42" s="26"/>
      <c r="B42" s="31" t="s">
        <v>317</v>
      </c>
      <c r="C42" s="28"/>
      <c r="D42" s="28"/>
      <c r="E42" s="28"/>
      <c r="F42" s="28"/>
      <c r="G42" s="28"/>
    </row>
    <row r="43" spans="1:7" ht="20.25" customHeight="1" thickTop="1">
      <c r="A43" s="32"/>
      <c r="B43" s="33"/>
      <c r="C43" s="33"/>
      <c r="D43" s="33"/>
      <c r="E43" s="33"/>
      <c r="F43" s="33"/>
      <c r="G43" s="33"/>
    </row>
    <row r="44" spans="1:7" ht="20.25" customHeight="1">
      <c r="A44" s="32"/>
      <c r="B44" s="33"/>
      <c r="C44" s="33"/>
      <c r="D44" s="33"/>
      <c r="E44" s="33"/>
      <c r="F44" s="33"/>
      <c r="G44" s="33"/>
    </row>
  </sheetData>
  <mergeCells count="2">
    <mergeCell ref="A3:B4"/>
    <mergeCell ref="C3:G3"/>
  </mergeCells>
  <pageMargins left="0.51181102362204722" right="0.27559055118110237" top="0.55118110236220474" bottom="0.35433070866141736" header="0.62992125984251968" footer="0.35433070866141736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  <outlinePr summaryBelow="0" summaryRight="0"/>
  </sheetPr>
  <dimension ref="A1:H411"/>
  <sheetViews>
    <sheetView showGridLines="0" zoomScale="80" zoomScaleNormal="80" zoomScaleSheetLayoutView="80" workbookViewId="0">
      <selection activeCell="B384" sqref="B384"/>
    </sheetView>
  </sheetViews>
  <sheetFormatPr defaultColWidth="9" defaultRowHeight="21.6" outlineLevelRow="1"/>
  <cols>
    <col min="1" max="1" width="6.75" style="134" customWidth="1"/>
    <col min="2" max="2" width="60.625" style="9" customWidth="1"/>
    <col min="3" max="3" width="19.625" style="135" bestFit="1" customWidth="1"/>
    <col min="4" max="4" width="16.75" style="9" customWidth="1"/>
    <col min="5" max="6" width="17.125" style="9" customWidth="1"/>
    <col min="7" max="7" width="17.375" style="9" customWidth="1"/>
    <col min="8" max="16384" width="9" style="9"/>
  </cols>
  <sheetData>
    <row r="1" spans="1:7" s="8" customFormat="1" ht="23.1">
      <c r="A1" s="593" t="s">
        <v>318</v>
      </c>
      <c r="B1" s="594"/>
      <c r="C1" s="594"/>
      <c r="G1" s="34" t="s">
        <v>252</v>
      </c>
    </row>
    <row r="2" spans="1:7" s="8" customFormat="1" ht="24.6">
      <c r="A2" s="35" t="s">
        <v>253</v>
      </c>
      <c r="B2" s="36"/>
      <c r="C2" s="36"/>
      <c r="D2" s="37"/>
      <c r="E2" s="37"/>
      <c r="F2" s="37"/>
      <c r="G2" s="38"/>
    </row>
    <row r="3" spans="1:7" s="8" customFormat="1">
      <c r="A3" s="595" t="s">
        <v>78</v>
      </c>
      <c r="B3" s="596"/>
      <c r="C3" s="598" t="s">
        <v>216</v>
      </c>
      <c r="D3" s="599"/>
      <c r="E3" s="599"/>
      <c r="F3" s="599"/>
      <c r="G3" s="600"/>
    </row>
    <row r="4" spans="1:7" s="8" customFormat="1" ht="23.25" customHeight="1">
      <c r="A4" s="597"/>
      <c r="B4" s="597"/>
      <c r="C4" s="39" t="s">
        <v>254</v>
      </c>
      <c r="D4" s="39" t="s">
        <v>254</v>
      </c>
      <c r="E4" s="39" t="s">
        <v>254</v>
      </c>
      <c r="F4" s="39" t="s">
        <v>254</v>
      </c>
      <c r="G4" s="39" t="s">
        <v>254</v>
      </c>
    </row>
    <row r="5" spans="1:7" ht="24.6">
      <c r="A5" s="40"/>
      <c r="B5" s="41" t="s">
        <v>255</v>
      </c>
      <c r="C5" s="42"/>
      <c r="D5" s="43"/>
      <c r="E5" s="43"/>
      <c r="F5" s="43"/>
      <c r="G5" s="43"/>
    </row>
    <row r="6" spans="1:7" ht="24.6">
      <c r="A6" s="44">
        <v>1.1000000000000001</v>
      </c>
      <c r="B6" s="45" t="s">
        <v>256</v>
      </c>
      <c r="C6" s="46"/>
      <c r="D6" s="46"/>
      <c r="E6" s="46"/>
      <c r="F6" s="46"/>
      <c r="G6" s="46"/>
    </row>
    <row r="7" spans="1:7" ht="24.6">
      <c r="A7" s="44">
        <v>1.2</v>
      </c>
      <c r="B7" s="45" t="s">
        <v>257</v>
      </c>
      <c r="C7" s="46">
        <f>SUM(C8:C9)</f>
        <v>0</v>
      </c>
      <c r="D7" s="46">
        <f>SUM(D8:D9)</f>
        <v>0</v>
      </c>
      <c r="E7" s="46">
        <f>SUM(E8:E9)</f>
        <v>0</v>
      </c>
      <c r="F7" s="46">
        <f>SUM(F8:F9)</f>
        <v>0</v>
      </c>
      <c r="G7" s="46">
        <f>SUM(G8:G9)</f>
        <v>0</v>
      </c>
    </row>
    <row r="8" spans="1:7">
      <c r="A8" s="44"/>
      <c r="B8" s="44" t="s">
        <v>258</v>
      </c>
      <c r="C8" s="47"/>
      <c r="D8" s="47"/>
      <c r="E8" s="47"/>
      <c r="F8" s="47"/>
      <c r="G8" s="47"/>
    </row>
    <row r="9" spans="1:7">
      <c r="A9" s="48"/>
      <c r="B9" s="48" t="s">
        <v>259</v>
      </c>
      <c r="C9" s="49"/>
      <c r="D9" s="49"/>
      <c r="E9" s="49"/>
      <c r="F9" s="49"/>
      <c r="G9" s="49"/>
    </row>
    <row r="10" spans="1:7" s="8" customFormat="1" ht="21" thickBot="1">
      <c r="A10" s="50">
        <v>1</v>
      </c>
      <c r="B10" s="51" t="s">
        <v>319</v>
      </c>
      <c r="C10" s="52">
        <f>SUM(C6:C7)</f>
        <v>0</v>
      </c>
      <c r="D10" s="52">
        <f>SUM(D6:D7)</f>
        <v>0</v>
      </c>
      <c r="E10" s="52">
        <f>SUM(E6:E7)</f>
        <v>0</v>
      </c>
      <c r="F10" s="52">
        <f>SUM(F6:F7)</f>
        <v>0</v>
      </c>
      <c r="G10" s="52">
        <f>SUM(G6:G7)</f>
        <v>0</v>
      </c>
    </row>
    <row r="11" spans="1:7" ht="24.95" thickTop="1">
      <c r="A11" s="40"/>
      <c r="B11" s="41" t="s">
        <v>320</v>
      </c>
      <c r="C11" s="53"/>
      <c r="D11" s="53"/>
      <c r="E11" s="53"/>
      <c r="F11" s="53"/>
      <c r="G11" s="53"/>
    </row>
    <row r="12" spans="1:7" ht="23.1">
      <c r="A12" s="54">
        <v>2</v>
      </c>
      <c r="B12" s="55" t="s">
        <v>321</v>
      </c>
      <c r="C12" s="56"/>
      <c r="D12" s="57"/>
      <c r="E12" s="57"/>
      <c r="F12" s="57"/>
      <c r="G12" s="57"/>
    </row>
    <row r="13" spans="1:7" ht="24.6">
      <c r="A13" s="58"/>
      <c r="B13" s="41" t="s">
        <v>261</v>
      </c>
      <c r="C13" s="42"/>
      <c r="D13" s="43"/>
      <c r="E13" s="43"/>
      <c r="F13" s="43"/>
      <c r="G13" s="43"/>
    </row>
    <row r="14" spans="1:7" ht="23.1">
      <c r="A14" s="54">
        <v>3</v>
      </c>
      <c r="B14" s="55" t="s">
        <v>266</v>
      </c>
      <c r="C14" s="56">
        <f>SUM(C15,C56,C67,C87)</f>
        <v>0</v>
      </c>
      <c r="D14" s="56">
        <f>SUM(D15,D56,D67,D87)</f>
        <v>0</v>
      </c>
      <c r="E14" s="56">
        <f>SUM(E15,E56,E67,E87)</f>
        <v>0</v>
      </c>
      <c r="F14" s="56">
        <f>SUM(F15,F56,F67,F87)</f>
        <v>0</v>
      </c>
      <c r="G14" s="56">
        <f>SUM(G15,G56,G67,G87)</f>
        <v>0</v>
      </c>
    </row>
    <row r="15" spans="1:7" ht="23.1">
      <c r="A15" s="59">
        <v>3.1</v>
      </c>
      <c r="B15" s="60" t="s">
        <v>322</v>
      </c>
      <c r="C15" s="61">
        <f>SUM(C16,C19,C23,C26,C30,C34,C38,C42,C46)</f>
        <v>0</v>
      </c>
      <c r="D15" s="61">
        <f>SUM(D16,D19,D23,D26,D30,D34,D38,D42,D46)</f>
        <v>0</v>
      </c>
      <c r="E15" s="61">
        <f>SUM(E16,E19,E23,E26,E30,E34,E38,E42,E46)</f>
        <v>0</v>
      </c>
      <c r="F15" s="61">
        <f>SUM(F16,F19,F23,F26,F30,F34,F38,F42,F46)</f>
        <v>0</v>
      </c>
      <c r="G15" s="61">
        <f>SUM(G16,G19,G23,G26,G30,G34,G38,G42,G46)</f>
        <v>0</v>
      </c>
    </row>
    <row r="16" spans="1:7" ht="19.5" customHeight="1">
      <c r="A16" s="62" t="s">
        <v>323</v>
      </c>
      <c r="B16" s="62" t="s">
        <v>324</v>
      </c>
      <c r="C16" s="63">
        <f>+C17*C18</f>
        <v>0</v>
      </c>
      <c r="D16" s="63">
        <f>+D17*D18</f>
        <v>0</v>
      </c>
      <c r="E16" s="63">
        <f>+E17*E18</f>
        <v>0</v>
      </c>
      <c r="F16" s="63">
        <f>+F17*F18</f>
        <v>0</v>
      </c>
      <c r="G16" s="63">
        <f>+G17*G18</f>
        <v>0</v>
      </c>
    </row>
    <row r="17" spans="1:7" ht="19.5" customHeight="1" outlineLevel="1">
      <c r="A17" s="64"/>
      <c r="B17" s="64" t="s">
        <v>325</v>
      </c>
      <c r="C17" s="65"/>
      <c r="D17" s="65"/>
      <c r="E17" s="65"/>
      <c r="F17" s="65"/>
      <c r="G17" s="65"/>
    </row>
    <row r="18" spans="1:7" ht="19.5" customHeight="1" outlineLevel="1">
      <c r="A18" s="64"/>
      <c r="B18" s="64" t="s">
        <v>326</v>
      </c>
      <c r="C18" s="65"/>
      <c r="D18" s="65"/>
      <c r="E18" s="65"/>
      <c r="F18" s="65"/>
      <c r="G18" s="65"/>
    </row>
    <row r="19" spans="1:7" ht="19.5" customHeight="1">
      <c r="A19" s="62" t="s">
        <v>327</v>
      </c>
      <c r="B19" s="62" t="s">
        <v>328</v>
      </c>
      <c r="C19" s="63">
        <f>+C20*C21*C22</f>
        <v>0</v>
      </c>
      <c r="D19" s="63">
        <f>+D20*D21*D22</f>
        <v>0</v>
      </c>
      <c r="E19" s="63">
        <f>+E20*E21*E22</f>
        <v>0</v>
      </c>
      <c r="F19" s="63">
        <f>+F20*F21*F22</f>
        <v>0</v>
      </c>
      <c r="G19" s="63">
        <f>+G20*G21*G22</f>
        <v>0</v>
      </c>
    </row>
    <row r="20" spans="1:7" ht="19.5" customHeight="1" outlineLevel="1">
      <c r="A20" s="64"/>
      <c r="B20" s="64" t="s">
        <v>325</v>
      </c>
      <c r="C20" s="65"/>
      <c r="D20" s="65"/>
      <c r="E20" s="65"/>
      <c r="F20" s="65"/>
      <c r="G20" s="65"/>
    </row>
    <row r="21" spans="1:7" ht="19.5" customHeight="1" outlineLevel="1">
      <c r="A21" s="64"/>
      <c r="B21" s="64" t="s">
        <v>326</v>
      </c>
      <c r="C21" s="65"/>
      <c r="D21" s="65"/>
      <c r="E21" s="65"/>
      <c r="F21" s="65"/>
      <c r="G21" s="65"/>
    </row>
    <row r="22" spans="1:7" ht="19.5" customHeight="1" outlineLevel="1">
      <c r="A22" s="64"/>
      <c r="B22" s="64" t="s">
        <v>329</v>
      </c>
      <c r="C22" s="65"/>
      <c r="D22" s="65"/>
      <c r="E22" s="65"/>
      <c r="F22" s="65"/>
      <c r="G22" s="65"/>
    </row>
    <row r="23" spans="1:7" ht="19.5" customHeight="1">
      <c r="A23" s="62" t="s">
        <v>330</v>
      </c>
      <c r="B23" s="62" t="s">
        <v>331</v>
      </c>
      <c r="C23" s="63">
        <f>+C24*C25</f>
        <v>0</v>
      </c>
      <c r="D23" s="63">
        <f>+D24*D25</f>
        <v>0</v>
      </c>
      <c r="E23" s="63">
        <f>+E24*E25</f>
        <v>0</v>
      </c>
      <c r="F23" s="63">
        <f>+F24*F25</f>
        <v>0</v>
      </c>
      <c r="G23" s="63">
        <f>+G24*G25</f>
        <v>0</v>
      </c>
    </row>
    <row r="24" spans="1:7" ht="19.5" customHeight="1" outlineLevel="1">
      <c r="A24" s="64"/>
      <c r="B24" s="64" t="s">
        <v>325</v>
      </c>
      <c r="C24" s="65"/>
      <c r="D24" s="65"/>
      <c r="E24" s="65"/>
      <c r="F24" s="65"/>
      <c r="G24" s="65"/>
    </row>
    <row r="25" spans="1:7" ht="19.5" customHeight="1" outlineLevel="1">
      <c r="A25" s="64"/>
      <c r="B25" s="64" t="s">
        <v>326</v>
      </c>
      <c r="C25" s="65"/>
      <c r="D25" s="65"/>
      <c r="E25" s="65"/>
      <c r="F25" s="65"/>
      <c r="G25" s="65"/>
    </row>
    <row r="26" spans="1:7">
      <c r="A26" s="62" t="s">
        <v>332</v>
      </c>
      <c r="B26" s="62" t="s">
        <v>333</v>
      </c>
      <c r="C26" s="63">
        <f>+C27*C28*C29</f>
        <v>0</v>
      </c>
      <c r="D26" s="63">
        <f>+D27*D28*D29</f>
        <v>0</v>
      </c>
      <c r="E26" s="63">
        <f>+E27*E28*E29</f>
        <v>0</v>
      </c>
      <c r="F26" s="63">
        <f>+F27*F28*F29</f>
        <v>0</v>
      </c>
      <c r="G26" s="63">
        <f>+G27*G28*G29</f>
        <v>0</v>
      </c>
    </row>
    <row r="27" spans="1:7" ht="19.5" customHeight="1" outlineLevel="1">
      <c r="A27" s="64"/>
      <c r="B27" s="64" t="s">
        <v>325</v>
      </c>
      <c r="C27" s="65"/>
      <c r="D27" s="65"/>
      <c r="E27" s="65"/>
      <c r="F27" s="65"/>
      <c r="G27" s="65"/>
    </row>
    <row r="28" spans="1:7" ht="19.5" customHeight="1" outlineLevel="1">
      <c r="A28" s="64"/>
      <c r="B28" s="64" t="s">
        <v>329</v>
      </c>
      <c r="C28" s="65"/>
      <c r="D28" s="65"/>
      <c r="E28" s="65"/>
      <c r="F28" s="65"/>
      <c r="G28" s="65"/>
    </row>
    <row r="29" spans="1:7" ht="19.5" customHeight="1" outlineLevel="1">
      <c r="A29" s="64"/>
      <c r="B29" s="64" t="s">
        <v>326</v>
      </c>
      <c r="C29" s="65"/>
      <c r="D29" s="65"/>
      <c r="E29" s="65"/>
      <c r="F29" s="65"/>
      <c r="G29" s="65"/>
    </row>
    <row r="30" spans="1:7" ht="19.5" customHeight="1">
      <c r="A30" s="62" t="s">
        <v>334</v>
      </c>
      <c r="B30" s="62" t="s">
        <v>335</v>
      </c>
      <c r="C30" s="63">
        <f>+C31*C32*C33</f>
        <v>0</v>
      </c>
      <c r="D30" s="63">
        <f>+D31*D32*D33</f>
        <v>0</v>
      </c>
      <c r="E30" s="63">
        <f>+E31*E32*E33</f>
        <v>0</v>
      </c>
      <c r="F30" s="63">
        <f>+F31*F32*F33</f>
        <v>0</v>
      </c>
      <c r="G30" s="63">
        <f>+G31*G32*G33</f>
        <v>0</v>
      </c>
    </row>
    <row r="31" spans="1:7" ht="19.5" customHeight="1" outlineLevel="1">
      <c r="A31" s="64"/>
      <c r="B31" s="64" t="s">
        <v>325</v>
      </c>
      <c r="C31" s="65"/>
      <c r="D31" s="65"/>
      <c r="E31" s="65"/>
      <c r="F31" s="65"/>
      <c r="G31" s="65"/>
    </row>
    <row r="32" spans="1:7" ht="19.5" customHeight="1" outlineLevel="1">
      <c r="A32" s="64"/>
      <c r="B32" s="43" t="s">
        <v>336</v>
      </c>
      <c r="C32" s="65"/>
      <c r="D32" s="65"/>
      <c r="E32" s="65"/>
      <c r="F32" s="65"/>
      <c r="G32" s="65"/>
    </row>
    <row r="33" spans="1:7" ht="19.5" customHeight="1" outlineLevel="1">
      <c r="A33" s="64"/>
      <c r="B33" s="64" t="s">
        <v>326</v>
      </c>
      <c r="C33" s="65"/>
      <c r="D33" s="65"/>
      <c r="E33" s="65"/>
      <c r="F33" s="65"/>
      <c r="G33" s="65"/>
    </row>
    <row r="34" spans="1:7" ht="19.5" customHeight="1">
      <c r="A34" s="62" t="s">
        <v>337</v>
      </c>
      <c r="B34" s="62" t="s">
        <v>338</v>
      </c>
      <c r="C34" s="63">
        <f>+C35*C36*C37</f>
        <v>0</v>
      </c>
      <c r="D34" s="63">
        <f>+D35*D36*D37</f>
        <v>0</v>
      </c>
      <c r="E34" s="63">
        <f>+E35*E36*E37</f>
        <v>0</v>
      </c>
      <c r="F34" s="63">
        <f>+F35*F36*F37</f>
        <v>0</v>
      </c>
      <c r="G34" s="63">
        <f>+G35*G36*G37</f>
        <v>0</v>
      </c>
    </row>
    <row r="35" spans="1:7" ht="19.5" customHeight="1" outlineLevel="1">
      <c r="A35" s="66"/>
      <c r="B35" s="66" t="s">
        <v>325</v>
      </c>
      <c r="C35" s="67"/>
      <c r="D35" s="67"/>
      <c r="E35" s="67"/>
      <c r="F35" s="67"/>
      <c r="G35" s="67"/>
    </row>
    <row r="36" spans="1:7" ht="19.5" customHeight="1" outlineLevel="1">
      <c r="A36" s="68"/>
      <c r="B36" s="69" t="s">
        <v>339</v>
      </c>
      <c r="C36" s="70"/>
      <c r="D36" s="70"/>
      <c r="E36" s="70"/>
      <c r="F36" s="70"/>
      <c r="G36" s="70"/>
    </row>
    <row r="37" spans="1:7" ht="19.5" customHeight="1" outlineLevel="1">
      <c r="A37" s="64"/>
      <c r="B37" s="64" t="s">
        <v>326</v>
      </c>
      <c r="C37" s="65"/>
      <c r="D37" s="65"/>
      <c r="E37" s="65"/>
      <c r="F37" s="65"/>
      <c r="G37" s="65"/>
    </row>
    <row r="38" spans="1:7" ht="19.5" customHeight="1">
      <c r="A38" s="62" t="s">
        <v>340</v>
      </c>
      <c r="B38" s="62" t="s">
        <v>341</v>
      </c>
      <c r="C38" s="63">
        <f>+C39*C40*C41</f>
        <v>0</v>
      </c>
      <c r="D38" s="63">
        <f>+D39*D40*D41</f>
        <v>0</v>
      </c>
      <c r="E38" s="63">
        <f>+E39*E40*E41</f>
        <v>0</v>
      </c>
      <c r="F38" s="63">
        <f>+F39*F40*F41</f>
        <v>0</v>
      </c>
      <c r="G38" s="63">
        <f>+G39*G40*G41</f>
        <v>0</v>
      </c>
    </row>
    <row r="39" spans="1:7" ht="19.5" customHeight="1" outlineLevel="1">
      <c r="A39" s="64"/>
      <c r="B39" s="64" t="s">
        <v>325</v>
      </c>
      <c r="C39" s="65"/>
      <c r="D39" s="65"/>
      <c r="E39" s="65"/>
      <c r="F39" s="65"/>
      <c r="G39" s="65"/>
    </row>
    <row r="40" spans="1:7" ht="19.5" customHeight="1" outlineLevel="1">
      <c r="A40" s="64"/>
      <c r="B40" s="43" t="s">
        <v>342</v>
      </c>
      <c r="C40" s="65"/>
      <c r="D40" s="65"/>
      <c r="E40" s="65"/>
      <c r="F40" s="65"/>
      <c r="G40" s="65"/>
    </row>
    <row r="41" spans="1:7" ht="19.5" customHeight="1" outlineLevel="1">
      <c r="A41" s="64"/>
      <c r="B41" s="64" t="s">
        <v>326</v>
      </c>
      <c r="C41" s="65"/>
      <c r="D41" s="65"/>
      <c r="E41" s="65"/>
      <c r="F41" s="65"/>
      <c r="G41" s="65"/>
    </row>
    <row r="42" spans="1:7" ht="19.5" customHeight="1">
      <c r="A42" s="62" t="s">
        <v>343</v>
      </c>
      <c r="B42" s="62" t="s">
        <v>344</v>
      </c>
      <c r="C42" s="63">
        <f>+C43*C44*C45</f>
        <v>0</v>
      </c>
      <c r="D42" s="63">
        <f>+D43*D44*D45</f>
        <v>0</v>
      </c>
      <c r="E42" s="63">
        <f>+E43*E44*E45</f>
        <v>0</v>
      </c>
      <c r="F42" s="63">
        <f>+F43*F44*F45</f>
        <v>0</v>
      </c>
      <c r="G42" s="63">
        <f>+G43*G44*G45</f>
        <v>0</v>
      </c>
    </row>
    <row r="43" spans="1:7" ht="19.5" customHeight="1" outlineLevel="1">
      <c r="A43" s="64"/>
      <c r="B43" s="64" t="s">
        <v>325</v>
      </c>
      <c r="C43" s="65"/>
      <c r="D43" s="65"/>
      <c r="E43" s="65"/>
      <c r="F43" s="65"/>
      <c r="G43" s="65"/>
    </row>
    <row r="44" spans="1:7" ht="19.5" customHeight="1" outlineLevel="1">
      <c r="A44" s="64"/>
      <c r="B44" s="43" t="s">
        <v>345</v>
      </c>
      <c r="C44" s="65"/>
      <c r="D44" s="65"/>
      <c r="E44" s="65"/>
      <c r="F44" s="65"/>
      <c r="G44" s="65"/>
    </row>
    <row r="45" spans="1:7" ht="19.5" customHeight="1" outlineLevel="1">
      <c r="A45" s="64"/>
      <c r="B45" s="64" t="s">
        <v>326</v>
      </c>
      <c r="C45" s="65"/>
      <c r="D45" s="65"/>
      <c r="E45" s="65"/>
      <c r="F45" s="65"/>
      <c r="G45" s="65"/>
    </row>
    <row r="46" spans="1:7" ht="19.5" customHeight="1">
      <c r="A46" s="62" t="s">
        <v>343</v>
      </c>
      <c r="B46" s="62" t="s">
        <v>346</v>
      </c>
      <c r="C46" s="63">
        <f>+(C47*C48*C49)+(C50*C51*C52)+(C53*C54*C55)</f>
        <v>0</v>
      </c>
      <c r="D46" s="63">
        <f>+(D47*D48*D49)+(D50*D51*D52)+(D53*D54*D55)</f>
        <v>0</v>
      </c>
      <c r="E46" s="63">
        <f>+(E47*E48*E49)+(E50*E51*E52)+(E53*E54*E55)</f>
        <v>0</v>
      </c>
      <c r="F46" s="63">
        <f>+(F47*F48*F49)+(F50*F51*F52)+(F53*F54*F55)</f>
        <v>0</v>
      </c>
      <c r="G46" s="63">
        <f>+(G47*G48*G49)+(G50*G51*G52)+(G53*G54*G55)</f>
        <v>0</v>
      </c>
    </row>
    <row r="47" spans="1:7" ht="19.5" customHeight="1" outlineLevel="1">
      <c r="A47" s="64"/>
      <c r="B47" s="64" t="s">
        <v>347</v>
      </c>
      <c r="C47" s="65"/>
      <c r="D47" s="65"/>
      <c r="E47" s="65"/>
      <c r="F47" s="65"/>
      <c r="G47" s="65"/>
    </row>
    <row r="48" spans="1:7" ht="19.5" customHeight="1" outlineLevel="1">
      <c r="A48" s="64"/>
      <c r="B48" s="43" t="s">
        <v>348</v>
      </c>
      <c r="C48" s="65"/>
      <c r="D48" s="65"/>
      <c r="E48" s="65"/>
      <c r="F48" s="65"/>
      <c r="G48" s="65"/>
    </row>
    <row r="49" spans="1:7" ht="19.5" customHeight="1" outlineLevel="1">
      <c r="A49" s="64"/>
      <c r="B49" s="64" t="s">
        <v>326</v>
      </c>
      <c r="C49" s="65"/>
      <c r="D49" s="65"/>
      <c r="E49" s="65"/>
      <c r="F49" s="65"/>
      <c r="G49" s="65"/>
    </row>
    <row r="50" spans="1:7" ht="19.5" customHeight="1" outlineLevel="1">
      <c r="A50" s="64"/>
      <c r="B50" s="64" t="s">
        <v>347</v>
      </c>
      <c r="C50" s="65"/>
      <c r="D50" s="65"/>
      <c r="E50" s="65"/>
      <c r="F50" s="65"/>
      <c r="G50" s="65"/>
    </row>
    <row r="51" spans="1:7" ht="19.5" customHeight="1" outlineLevel="1">
      <c r="A51" s="64"/>
      <c r="B51" s="43" t="s">
        <v>348</v>
      </c>
      <c r="C51" s="65"/>
      <c r="D51" s="65"/>
      <c r="E51" s="65"/>
      <c r="F51" s="65"/>
      <c r="G51" s="65"/>
    </row>
    <row r="52" spans="1:7" ht="19.5" customHeight="1" outlineLevel="1">
      <c r="A52" s="64"/>
      <c r="B52" s="64" t="s">
        <v>326</v>
      </c>
      <c r="C52" s="65"/>
      <c r="D52" s="65"/>
      <c r="E52" s="65"/>
      <c r="F52" s="65"/>
      <c r="G52" s="65"/>
    </row>
    <row r="53" spans="1:7" ht="19.5" customHeight="1" outlineLevel="1">
      <c r="A53" s="64"/>
      <c r="B53" s="64" t="s">
        <v>347</v>
      </c>
      <c r="C53" s="65"/>
      <c r="D53" s="65"/>
      <c r="E53" s="65"/>
      <c r="F53" s="65"/>
      <c r="G53" s="65"/>
    </row>
    <row r="54" spans="1:7" ht="19.5" customHeight="1" outlineLevel="1">
      <c r="A54" s="64"/>
      <c r="B54" s="43" t="s">
        <v>348</v>
      </c>
      <c r="C54" s="65"/>
      <c r="D54" s="65"/>
      <c r="E54" s="65"/>
      <c r="F54" s="65"/>
      <c r="G54" s="65"/>
    </row>
    <row r="55" spans="1:7" ht="19.5" customHeight="1" outlineLevel="1">
      <c r="A55" s="64"/>
      <c r="B55" s="64" t="s">
        <v>326</v>
      </c>
      <c r="C55" s="65"/>
      <c r="D55" s="65"/>
      <c r="E55" s="65"/>
      <c r="F55" s="65"/>
      <c r="G55" s="65"/>
    </row>
    <row r="56" spans="1:7" ht="19.5" customHeight="1">
      <c r="A56" s="59">
        <v>3.2</v>
      </c>
      <c r="B56" s="60" t="s">
        <v>349</v>
      </c>
      <c r="C56" s="71">
        <f>SUM(C57,C60)</f>
        <v>0</v>
      </c>
      <c r="D56" s="71">
        <f>SUM(D57,D60)</f>
        <v>0</v>
      </c>
      <c r="E56" s="71">
        <f>SUM(E57,E60)</f>
        <v>0</v>
      </c>
      <c r="F56" s="71">
        <f>SUM(F57,F60)</f>
        <v>0</v>
      </c>
      <c r="G56" s="71">
        <f>SUM(G57,G60)</f>
        <v>0</v>
      </c>
    </row>
    <row r="57" spans="1:7" ht="19.5" customHeight="1">
      <c r="A57" s="62" t="s">
        <v>350</v>
      </c>
      <c r="B57" s="62" t="s">
        <v>351</v>
      </c>
      <c r="C57" s="63">
        <f>+C58*C59</f>
        <v>0</v>
      </c>
      <c r="D57" s="63">
        <f>+D58*D59</f>
        <v>0</v>
      </c>
      <c r="E57" s="63">
        <f>+E58*E59</f>
        <v>0</v>
      </c>
      <c r="F57" s="63">
        <f>+F58*F59</f>
        <v>0</v>
      </c>
      <c r="G57" s="63">
        <f>+G58*G59</f>
        <v>0</v>
      </c>
    </row>
    <row r="58" spans="1:7" ht="19.5" customHeight="1" outlineLevel="1">
      <c r="A58" s="58"/>
      <c r="B58" s="64" t="s">
        <v>325</v>
      </c>
      <c r="C58" s="65"/>
      <c r="D58" s="65"/>
      <c r="E58" s="65"/>
      <c r="F58" s="65"/>
      <c r="G58" s="65"/>
    </row>
    <row r="59" spans="1:7" ht="19.5" customHeight="1" outlineLevel="1">
      <c r="A59" s="58"/>
      <c r="B59" s="64" t="s">
        <v>326</v>
      </c>
      <c r="C59" s="65"/>
      <c r="D59" s="65"/>
      <c r="E59" s="65"/>
      <c r="F59" s="65"/>
      <c r="G59" s="65"/>
    </row>
    <row r="60" spans="1:7" ht="19.5" customHeight="1">
      <c r="A60" s="62" t="s">
        <v>352</v>
      </c>
      <c r="B60" s="62" t="s">
        <v>353</v>
      </c>
      <c r="C60" s="63">
        <f>+(C61*C62)+(C63*C64)+(C65*C66)</f>
        <v>0</v>
      </c>
      <c r="D60" s="63">
        <f>+(D61*D62)+(D63*D64)+(D65*D66)</f>
        <v>0</v>
      </c>
      <c r="E60" s="63">
        <f>+(E61*E62)+(E63*E64)+(E65*E66)</f>
        <v>0</v>
      </c>
      <c r="F60" s="63">
        <f>+(F61*F62)+(F63*F64)+(F65*F66)</f>
        <v>0</v>
      </c>
      <c r="G60" s="63">
        <f>+(G61*G62)+(G63*G64)+(G65*G66)</f>
        <v>0</v>
      </c>
    </row>
    <row r="61" spans="1:7" ht="19.5" customHeight="1" outlineLevel="1">
      <c r="A61" s="58"/>
      <c r="B61" s="64" t="s">
        <v>354</v>
      </c>
      <c r="C61" s="65"/>
      <c r="D61" s="65"/>
      <c r="E61" s="65"/>
      <c r="F61" s="65"/>
      <c r="G61" s="65"/>
    </row>
    <row r="62" spans="1:7" ht="19.5" customHeight="1" outlineLevel="1">
      <c r="A62" s="58"/>
      <c r="B62" s="64" t="s">
        <v>326</v>
      </c>
      <c r="C62" s="65"/>
      <c r="D62" s="65"/>
      <c r="E62" s="65"/>
      <c r="F62" s="65"/>
      <c r="G62" s="65"/>
    </row>
    <row r="63" spans="1:7" ht="19.5" customHeight="1" outlineLevel="1">
      <c r="A63" s="58"/>
      <c r="B63" s="64" t="s">
        <v>354</v>
      </c>
      <c r="C63" s="65"/>
      <c r="D63" s="65"/>
      <c r="E63" s="65"/>
      <c r="F63" s="65"/>
      <c r="G63" s="65"/>
    </row>
    <row r="64" spans="1:7" ht="19.5" customHeight="1" outlineLevel="1">
      <c r="A64" s="58"/>
      <c r="B64" s="64" t="s">
        <v>326</v>
      </c>
      <c r="C64" s="65"/>
      <c r="D64" s="65"/>
      <c r="E64" s="65"/>
      <c r="F64" s="65"/>
      <c r="G64" s="65"/>
    </row>
    <row r="65" spans="1:7" ht="19.5" customHeight="1" outlineLevel="1">
      <c r="A65" s="58"/>
      <c r="B65" s="64" t="s">
        <v>354</v>
      </c>
      <c r="C65" s="65"/>
      <c r="D65" s="65"/>
      <c r="E65" s="65"/>
      <c r="F65" s="65"/>
      <c r="G65" s="65"/>
    </row>
    <row r="66" spans="1:7" ht="19.5" customHeight="1" outlineLevel="1">
      <c r="A66" s="72"/>
      <c r="B66" s="66" t="s">
        <v>326</v>
      </c>
      <c r="C66" s="67"/>
      <c r="D66" s="67"/>
      <c r="E66" s="67"/>
      <c r="F66" s="67"/>
      <c r="G66" s="67"/>
    </row>
    <row r="67" spans="1:7" ht="19.5" customHeight="1">
      <c r="A67" s="73">
        <v>3.3</v>
      </c>
      <c r="B67" s="74" t="s">
        <v>355</v>
      </c>
      <c r="C67" s="75">
        <f>SUM(C68,C71,C74,C77,C80,C83)</f>
        <v>0</v>
      </c>
      <c r="D67" s="75">
        <f>SUM(D68,D71,D74,D77,D80,D83)</f>
        <v>0</v>
      </c>
      <c r="E67" s="75">
        <f>SUM(E68,E71,E74,E77,E80,E83)</f>
        <v>0</v>
      </c>
      <c r="F67" s="75">
        <f>SUM(F68,F71,F74,F77,F80,F83)</f>
        <v>0</v>
      </c>
      <c r="G67" s="75">
        <f>SUM(G68,G71,G74,G77,G80,G83)</f>
        <v>0</v>
      </c>
    </row>
    <row r="68" spans="1:7" ht="19.5" customHeight="1">
      <c r="A68" s="62" t="s">
        <v>356</v>
      </c>
      <c r="B68" s="76" t="s">
        <v>357</v>
      </c>
      <c r="C68" s="77">
        <f>+C69*C70</f>
        <v>0</v>
      </c>
      <c r="D68" s="77">
        <f>+D69*D70</f>
        <v>0</v>
      </c>
      <c r="E68" s="77">
        <f>+E69*E70</f>
        <v>0</v>
      </c>
      <c r="F68" s="77">
        <f>+F69*F70</f>
        <v>0</v>
      </c>
      <c r="G68" s="77">
        <f>+G69*G70</f>
        <v>0</v>
      </c>
    </row>
    <row r="69" spans="1:7" ht="19.5" customHeight="1" outlineLevel="1">
      <c r="A69" s="64"/>
      <c r="B69" s="78" t="s">
        <v>358</v>
      </c>
      <c r="C69" s="79"/>
      <c r="D69" s="79"/>
      <c r="E69" s="79"/>
      <c r="F69" s="79"/>
      <c r="G69" s="79"/>
    </row>
    <row r="70" spans="1:7" ht="19.5" customHeight="1" outlineLevel="1">
      <c r="A70" s="64"/>
      <c r="B70" s="78" t="s">
        <v>359</v>
      </c>
      <c r="C70" s="79"/>
      <c r="D70" s="79"/>
      <c r="E70" s="79"/>
      <c r="F70" s="79"/>
      <c r="G70" s="79"/>
    </row>
    <row r="71" spans="1:7" ht="19.5" customHeight="1">
      <c r="A71" s="62" t="s">
        <v>360</v>
      </c>
      <c r="B71" s="76" t="s">
        <v>361</v>
      </c>
      <c r="C71" s="77">
        <f>+C72*C73</f>
        <v>0</v>
      </c>
      <c r="D71" s="77">
        <f>+D72*D73</f>
        <v>0</v>
      </c>
      <c r="E71" s="77">
        <f>+E72*E73</f>
        <v>0</v>
      </c>
      <c r="F71" s="77">
        <f>+F72*F73</f>
        <v>0</v>
      </c>
      <c r="G71" s="77">
        <f>+G72*G73</f>
        <v>0</v>
      </c>
    </row>
    <row r="72" spans="1:7" ht="19.5" customHeight="1" outlineLevel="1">
      <c r="A72" s="64"/>
      <c r="B72" s="78" t="s">
        <v>358</v>
      </c>
      <c r="C72" s="79"/>
      <c r="D72" s="79"/>
      <c r="E72" s="79"/>
      <c r="F72" s="79"/>
      <c r="G72" s="79"/>
    </row>
    <row r="73" spans="1:7" ht="19.5" customHeight="1" outlineLevel="1">
      <c r="A73" s="64"/>
      <c r="B73" s="78" t="s">
        <v>359</v>
      </c>
      <c r="C73" s="79"/>
      <c r="D73" s="79"/>
      <c r="E73" s="79"/>
      <c r="F73" s="79"/>
      <c r="G73" s="79"/>
    </row>
    <row r="74" spans="1:7" ht="19.5" customHeight="1">
      <c r="A74" s="62" t="s">
        <v>362</v>
      </c>
      <c r="B74" s="76" t="s">
        <v>363</v>
      </c>
      <c r="C74" s="77">
        <f>+C75*C76</f>
        <v>0</v>
      </c>
      <c r="D74" s="77">
        <f>+D75*D76</f>
        <v>0</v>
      </c>
      <c r="E74" s="77">
        <f>+E75*E76</f>
        <v>0</v>
      </c>
      <c r="F74" s="77">
        <f>+F75*F76</f>
        <v>0</v>
      </c>
      <c r="G74" s="77">
        <f>+G75*G76</f>
        <v>0</v>
      </c>
    </row>
    <row r="75" spans="1:7" ht="19.5" customHeight="1" outlineLevel="1">
      <c r="A75" s="64"/>
      <c r="B75" s="78" t="s">
        <v>358</v>
      </c>
      <c r="C75" s="79"/>
      <c r="D75" s="79"/>
      <c r="E75" s="79"/>
      <c r="F75" s="79"/>
      <c r="G75" s="79"/>
    </row>
    <row r="76" spans="1:7" ht="19.5" customHeight="1" outlineLevel="1">
      <c r="A76" s="64"/>
      <c r="B76" s="78" t="s">
        <v>359</v>
      </c>
      <c r="C76" s="79"/>
      <c r="D76" s="79"/>
      <c r="E76" s="79"/>
      <c r="F76" s="79"/>
      <c r="G76" s="79"/>
    </row>
    <row r="77" spans="1:7">
      <c r="A77" s="62" t="s">
        <v>364</v>
      </c>
      <c r="B77" s="80" t="s">
        <v>365</v>
      </c>
      <c r="C77" s="77">
        <f>+C78*C79</f>
        <v>0</v>
      </c>
      <c r="D77" s="77">
        <f>+D78*D79</f>
        <v>0</v>
      </c>
      <c r="E77" s="77">
        <f>+E78*E79</f>
        <v>0</v>
      </c>
      <c r="F77" s="77">
        <f>+F78*F79</f>
        <v>0</v>
      </c>
      <c r="G77" s="77">
        <f>+G78*G79</f>
        <v>0</v>
      </c>
    </row>
    <row r="78" spans="1:7" ht="19.5" customHeight="1" outlineLevel="1">
      <c r="A78" s="64"/>
      <c r="B78" s="78" t="s">
        <v>358</v>
      </c>
      <c r="C78" s="79"/>
      <c r="D78" s="79"/>
      <c r="E78" s="79"/>
      <c r="F78" s="79"/>
      <c r="G78" s="79"/>
    </row>
    <row r="79" spans="1:7" ht="19.5" customHeight="1" outlineLevel="1">
      <c r="A79" s="64"/>
      <c r="B79" s="78" t="s">
        <v>359</v>
      </c>
      <c r="C79" s="79"/>
      <c r="D79" s="79"/>
      <c r="E79" s="79"/>
      <c r="F79" s="79"/>
      <c r="G79" s="79"/>
    </row>
    <row r="80" spans="1:7" ht="19.5" customHeight="1">
      <c r="A80" s="62" t="s">
        <v>366</v>
      </c>
      <c r="B80" s="76" t="s">
        <v>367</v>
      </c>
      <c r="C80" s="77">
        <f>+C81*C82</f>
        <v>0</v>
      </c>
      <c r="D80" s="77">
        <f>+D81*D82</f>
        <v>0</v>
      </c>
      <c r="E80" s="77">
        <f>+E81*E82</f>
        <v>0</v>
      </c>
      <c r="F80" s="77">
        <f>+F81*F82</f>
        <v>0</v>
      </c>
      <c r="G80" s="77">
        <f>+G81*G82</f>
        <v>0</v>
      </c>
    </row>
    <row r="81" spans="1:7" ht="19.5" customHeight="1" outlineLevel="1">
      <c r="A81" s="64"/>
      <c r="B81" s="78" t="s">
        <v>368</v>
      </c>
      <c r="C81" s="79"/>
      <c r="D81" s="79"/>
      <c r="E81" s="79"/>
      <c r="F81" s="79"/>
      <c r="G81" s="79"/>
    </row>
    <row r="82" spans="1:7" ht="19.5" customHeight="1" outlineLevel="1">
      <c r="A82" s="64"/>
      <c r="B82" s="78" t="s">
        <v>369</v>
      </c>
      <c r="C82" s="79"/>
      <c r="D82" s="79"/>
      <c r="E82" s="79"/>
      <c r="F82" s="79"/>
      <c r="G82" s="79"/>
    </row>
    <row r="83" spans="1:7" ht="19.5" customHeight="1">
      <c r="A83" s="62" t="s">
        <v>370</v>
      </c>
      <c r="B83" s="76" t="s">
        <v>371</v>
      </c>
      <c r="C83" s="77">
        <f>+C84*C85*C86</f>
        <v>0</v>
      </c>
      <c r="D83" s="77">
        <f>+D84*D85*D86</f>
        <v>0</v>
      </c>
      <c r="E83" s="77">
        <f>+E84*E85*E86</f>
        <v>0</v>
      </c>
      <c r="F83" s="77">
        <f>+F84*F85*F86</f>
        <v>0</v>
      </c>
      <c r="G83" s="77">
        <f>+G84*G85*G86</f>
        <v>0</v>
      </c>
    </row>
    <row r="84" spans="1:7" ht="19.5" customHeight="1" outlineLevel="1">
      <c r="A84" s="64"/>
      <c r="B84" s="78" t="s">
        <v>372</v>
      </c>
      <c r="C84" s="79"/>
      <c r="D84" s="79"/>
      <c r="E84" s="79"/>
      <c r="F84" s="79"/>
      <c r="G84" s="79"/>
    </row>
    <row r="85" spans="1:7" ht="19.5" customHeight="1" outlineLevel="1">
      <c r="A85" s="64"/>
      <c r="B85" s="78" t="s">
        <v>373</v>
      </c>
      <c r="C85" s="79"/>
      <c r="D85" s="79"/>
      <c r="E85" s="79"/>
      <c r="F85" s="79"/>
      <c r="G85" s="79"/>
    </row>
    <row r="86" spans="1:7" ht="19.5" customHeight="1" outlineLevel="1">
      <c r="A86" s="64"/>
      <c r="B86" s="78" t="s">
        <v>359</v>
      </c>
      <c r="C86" s="79"/>
      <c r="D86" s="79"/>
      <c r="E86" s="79"/>
      <c r="F86" s="79"/>
      <c r="G86" s="79"/>
    </row>
    <row r="87" spans="1:7" ht="19.5" customHeight="1">
      <c r="A87" s="59">
        <v>3.4</v>
      </c>
      <c r="B87" s="60" t="s">
        <v>374</v>
      </c>
      <c r="C87" s="61">
        <f>SUM(C88,C124,C159,C182,C195,C224)</f>
        <v>0</v>
      </c>
      <c r="D87" s="61">
        <f>SUM(D88,D124,D159,D182,D195,D224)</f>
        <v>0</v>
      </c>
      <c r="E87" s="61">
        <f>SUM(E88,E124,E159,E182,E195,E224)</f>
        <v>0</v>
      </c>
      <c r="F87" s="61">
        <f>SUM(F88,F124,F159,F182,F195,F224)</f>
        <v>0</v>
      </c>
      <c r="G87" s="61">
        <f>SUM(G88,G124,G159,G182,G195,G224)</f>
        <v>0</v>
      </c>
    </row>
    <row r="88" spans="1:7" ht="19.5" customHeight="1">
      <c r="A88" s="62" t="s">
        <v>375</v>
      </c>
      <c r="B88" s="62" t="s">
        <v>376</v>
      </c>
      <c r="C88" s="81">
        <f>SUM(C89,C97,C105,C112,C116,C120)</f>
        <v>0</v>
      </c>
      <c r="D88" s="81">
        <f>SUM(D89,D97,D105,D112,D116,D120)</f>
        <v>0</v>
      </c>
      <c r="E88" s="81">
        <f>SUM(E89,E97,E105,E112,E116,E120)</f>
        <v>0</v>
      </c>
      <c r="F88" s="81">
        <f>SUM(F89,F97,F105,F112,F116,F120)</f>
        <v>0</v>
      </c>
      <c r="G88" s="81">
        <f>SUM(G89,G97,G105,G112,G116,G120)</f>
        <v>0</v>
      </c>
    </row>
    <row r="89" spans="1:7" ht="19.5" customHeight="1">
      <c r="A89" s="82" t="s">
        <v>377</v>
      </c>
      <c r="B89" s="83" t="s">
        <v>378</v>
      </c>
      <c r="C89" s="84">
        <f>+C91+C94</f>
        <v>0</v>
      </c>
      <c r="D89" s="84">
        <f>+D91+D94</f>
        <v>0</v>
      </c>
      <c r="E89" s="84">
        <f>+E91+E94</f>
        <v>0</v>
      </c>
      <c r="F89" s="84">
        <f>+F91+F94</f>
        <v>0</v>
      </c>
      <c r="G89" s="84">
        <f>+G91+G94</f>
        <v>0</v>
      </c>
    </row>
    <row r="90" spans="1:7" ht="19.5" customHeight="1" outlineLevel="1">
      <c r="A90" s="64"/>
      <c r="B90" s="85" t="s">
        <v>379</v>
      </c>
      <c r="C90" s="86"/>
      <c r="D90" s="86"/>
      <c r="E90" s="86"/>
      <c r="F90" s="86"/>
      <c r="G90" s="86"/>
    </row>
    <row r="91" spans="1:7" ht="22.5" customHeight="1" outlineLevel="1">
      <c r="A91" s="64"/>
      <c r="B91" s="87" t="s">
        <v>380</v>
      </c>
      <c r="C91" s="86">
        <f>+C92*C93</f>
        <v>0</v>
      </c>
      <c r="D91" s="86">
        <f>+D92*D93</f>
        <v>0</v>
      </c>
      <c r="E91" s="86">
        <f>+E92*E93</f>
        <v>0</v>
      </c>
      <c r="F91" s="86">
        <f>+F92*F93</f>
        <v>0</v>
      </c>
      <c r="G91" s="86">
        <f>+G92*G93</f>
        <v>0</v>
      </c>
    </row>
    <row r="92" spans="1:7" ht="23.25" customHeight="1" outlineLevel="1">
      <c r="A92" s="64"/>
      <c r="B92" s="87" t="s">
        <v>381</v>
      </c>
      <c r="C92" s="86"/>
      <c r="D92" s="86"/>
      <c r="E92" s="86"/>
      <c r="F92" s="86"/>
      <c r="G92" s="86"/>
    </row>
    <row r="93" spans="1:7" ht="19.5" customHeight="1" outlineLevel="1">
      <c r="A93" s="64"/>
      <c r="B93" s="87" t="s">
        <v>329</v>
      </c>
      <c r="C93" s="86"/>
      <c r="D93" s="86"/>
      <c r="E93" s="86"/>
      <c r="F93" s="86"/>
      <c r="G93" s="86"/>
    </row>
    <row r="94" spans="1:7" ht="22.5" customHeight="1" outlineLevel="1">
      <c r="A94" s="64"/>
      <c r="B94" s="87" t="s">
        <v>382</v>
      </c>
      <c r="C94" s="86">
        <f>+C95*C96</f>
        <v>0</v>
      </c>
      <c r="D94" s="86">
        <f>+D95*D96</f>
        <v>0</v>
      </c>
      <c r="E94" s="86">
        <f>+E95*E96</f>
        <v>0</v>
      </c>
      <c r="F94" s="86">
        <f>+F95*F96</f>
        <v>0</v>
      </c>
      <c r="G94" s="86">
        <f>+G95*G96</f>
        <v>0</v>
      </c>
    </row>
    <row r="95" spans="1:7" ht="19.5" customHeight="1" outlineLevel="1">
      <c r="A95" s="64"/>
      <c r="B95" s="88" t="s">
        <v>383</v>
      </c>
      <c r="C95" s="86"/>
      <c r="D95" s="86"/>
      <c r="E95" s="86"/>
      <c r="F95" s="86"/>
      <c r="G95" s="86"/>
    </row>
    <row r="96" spans="1:7" ht="19.5" customHeight="1" outlineLevel="1">
      <c r="A96" s="66"/>
      <c r="B96" s="89" t="s">
        <v>369</v>
      </c>
      <c r="C96" s="90"/>
      <c r="D96" s="90"/>
      <c r="E96" s="90"/>
      <c r="F96" s="90"/>
      <c r="G96" s="90"/>
    </row>
    <row r="97" spans="1:7" ht="19.5" customHeight="1">
      <c r="A97" s="91" t="s">
        <v>384</v>
      </c>
      <c r="B97" s="92" t="s">
        <v>385</v>
      </c>
      <c r="C97" s="93">
        <f>+C99+C102</f>
        <v>0</v>
      </c>
      <c r="D97" s="93">
        <f>+D99+D102</f>
        <v>0</v>
      </c>
      <c r="E97" s="93">
        <f>+E99+E102</f>
        <v>0</v>
      </c>
      <c r="F97" s="93">
        <f>+F99+F102</f>
        <v>0</v>
      </c>
      <c r="G97" s="93">
        <f>+G99+G102</f>
        <v>0</v>
      </c>
    </row>
    <row r="98" spans="1:7" ht="19.5" customHeight="1" outlineLevel="1">
      <c r="A98" s="64"/>
      <c r="B98" s="85" t="s">
        <v>379</v>
      </c>
      <c r="C98" s="86"/>
      <c r="D98" s="86"/>
      <c r="E98" s="86"/>
      <c r="F98" s="86"/>
      <c r="G98" s="86"/>
    </row>
    <row r="99" spans="1:7" ht="22.5" customHeight="1" outlineLevel="1">
      <c r="A99" s="64"/>
      <c r="B99" s="87" t="s">
        <v>380</v>
      </c>
      <c r="C99" s="86">
        <f>+C100*C101</f>
        <v>0</v>
      </c>
      <c r="D99" s="86">
        <f>+D100*D101</f>
        <v>0</v>
      </c>
      <c r="E99" s="86">
        <f>+E100*E101</f>
        <v>0</v>
      </c>
      <c r="F99" s="86">
        <f>+F100*F101</f>
        <v>0</v>
      </c>
      <c r="G99" s="86">
        <f>+G100*G101</f>
        <v>0</v>
      </c>
    </row>
    <row r="100" spans="1:7" ht="19.5" customHeight="1" outlineLevel="1">
      <c r="A100" s="64"/>
      <c r="B100" s="94" t="s">
        <v>386</v>
      </c>
      <c r="C100" s="86"/>
      <c r="D100" s="86"/>
      <c r="E100" s="86"/>
      <c r="F100" s="86"/>
      <c r="G100" s="86"/>
    </row>
    <row r="101" spans="1:7" ht="19.5" customHeight="1" outlineLevel="1">
      <c r="A101" s="64"/>
      <c r="B101" s="87" t="s">
        <v>369</v>
      </c>
      <c r="C101" s="86"/>
      <c r="D101" s="86"/>
      <c r="E101" s="86"/>
      <c r="F101" s="86"/>
      <c r="G101" s="86"/>
    </row>
    <row r="102" spans="1:7" ht="23.25" customHeight="1" outlineLevel="1">
      <c r="A102" s="64"/>
      <c r="B102" s="87" t="s">
        <v>387</v>
      </c>
      <c r="C102" s="86">
        <f>+C103*C104</f>
        <v>0</v>
      </c>
      <c r="D102" s="86">
        <f>+D103*D104</f>
        <v>0</v>
      </c>
      <c r="E102" s="86">
        <f>+E103*E104</f>
        <v>0</v>
      </c>
      <c r="F102" s="86">
        <f>+F103*F104</f>
        <v>0</v>
      </c>
      <c r="G102" s="86">
        <f>+G103*G104</f>
        <v>0</v>
      </c>
    </row>
    <row r="103" spans="1:7" ht="19.5" customHeight="1" outlineLevel="1">
      <c r="A103" s="64"/>
      <c r="B103" s="88" t="s">
        <v>388</v>
      </c>
      <c r="C103" s="86"/>
      <c r="D103" s="86"/>
      <c r="E103" s="86"/>
      <c r="F103" s="86"/>
      <c r="G103" s="86"/>
    </row>
    <row r="104" spans="1:7" ht="19.5" customHeight="1" outlineLevel="1">
      <c r="A104" s="64"/>
      <c r="B104" s="87" t="s">
        <v>389</v>
      </c>
      <c r="C104" s="86"/>
      <c r="D104" s="86"/>
      <c r="E104" s="86"/>
      <c r="F104" s="86"/>
      <c r="G104" s="86"/>
    </row>
    <row r="105" spans="1:7" ht="19.5" customHeight="1">
      <c r="A105" s="82" t="s">
        <v>390</v>
      </c>
      <c r="B105" s="83" t="s">
        <v>391</v>
      </c>
      <c r="C105" s="84">
        <f>+(C107*C108*C109)+(C110*C111)</f>
        <v>0</v>
      </c>
      <c r="D105" s="84">
        <f>+(D107*D108*D109)+(D110*D111)</f>
        <v>0</v>
      </c>
      <c r="E105" s="84">
        <f>+(E107*E108*E109)+(E110*E111)</f>
        <v>0</v>
      </c>
      <c r="F105" s="84">
        <f>+(F107*F108*F109)+(F110*F111)</f>
        <v>0</v>
      </c>
      <c r="G105" s="84">
        <f>+(G107*G108*G109)+(G110*G111)</f>
        <v>0</v>
      </c>
    </row>
    <row r="106" spans="1:7" ht="19.5" customHeight="1" outlineLevel="1">
      <c r="A106" s="64"/>
      <c r="B106" s="85" t="s">
        <v>379</v>
      </c>
      <c r="C106" s="86"/>
      <c r="D106" s="86"/>
      <c r="E106" s="86"/>
      <c r="F106" s="86"/>
      <c r="G106" s="86"/>
    </row>
    <row r="107" spans="1:7" ht="19.5" customHeight="1" outlineLevel="1">
      <c r="A107" s="64"/>
      <c r="B107" s="87" t="s">
        <v>392</v>
      </c>
      <c r="C107" s="86"/>
      <c r="D107" s="86"/>
      <c r="E107" s="86"/>
      <c r="F107" s="86"/>
      <c r="G107" s="86"/>
    </row>
    <row r="108" spans="1:7" ht="19.5" customHeight="1" outlineLevel="1">
      <c r="A108" s="64"/>
      <c r="B108" s="87" t="s">
        <v>393</v>
      </c>
      <c r="C108" s="86"/>
      <c r="D108" s="86"/>
      <c r="E108" s="86"/>
      <c r="F108" s="86"/>
      <c r="G108" s="86"/>
    </row>
    <row r="109" spans="1:7" ht="19.5" customHeight="1" outlineLevel="1">
      <c r="A109" s="64"/>
      <c r="B109" s="87" t="s">
        <v>394</v>
      </c>
      <c r="C109" s="86"/>
      <c r="D109" s="86"/>
      <c r="E109" s="86"/>
      <c r="F109" s="86"/>
      <c r="G109" s="86"/>
    </row>
    <row r="110" spans="1:7" ht="19.5" customHeight="1" outlineLevel="1">
      <c r="A110" s="64"/>
      <c r="B110" s="87" t="s">
        <v>395</v>
      </c>
      <c r="C110" s="86"/>
      <c r="D110" s="86"/>
      <c r="E110" s="86"/>
      <c r="F110" s="86"/>
      <c r="G110" s="86"/>
    </row>
    <row r="111" spans="1:7" ht="19.5" customHeight="1" outlineLevel="1">
      <c r="A111" s="64"/>
      <c r="B111" s="87" t="s">
        <v>396</v>
      </c>
      <c r="C111" s="86"/>
      <c r="D111" s="86"/>
      <c r="E111" s="86"/>
      <c r="F111" s="86"/>
      <c r="G111" s="86"/>
    </row>
    <row r="112" spans="1:7" ht="19.5" customHeight="1">
      <c r="A112" s="82" t="s">
        <v>397</v>
      </c>
      <c r="B112" s="83" t="s">
        <v>398</v>
      </c>
      <c r="C112" s="84">
        <f>+C113*C114*C115</f>
        <v>0</v>
      </c>
      <c r="D112" s="84">
        <f>+D113*D114*D115</f>
        <v>0</v>
      </c>
      <c r="E112" s="84">
        <f>+E113*E114*E115</f>
        <v>0</v>
      </c>
      <c r="F112" s="84">
        <f>+F113*F114*F115</f>
        <v>0</v>
      </c>
      <c r="G112" s="84">
        <f>+G113*G114*G115</f>
        <v>0</v>
      </c>
    </row>
    <row r="113" spans="1:7" ht="19.5" customHeight="1" outlineLevel="1">
      <c r="A113" s="64"/>
      <c r="B113" s="87" t="s">
        <v>399</v>
      </c>
      <c r="C113" s="86"/>
      <c r="D113" s="86"/>
      <c r="E113" s="86"/>
      <c r="F113" s="86"/>
      <c r="G113" s="86"/>
    </row>
    <row r="114" spans="1:7" ht="19.5" customHeight="1" outlineLevel="1">
      <c r="A114" s="64"/>
      <c r="B114" s="78" t="s">
        <v>359</v>
      </c>
      <c r="C114" s="86"/>
      <c r="D114" s="86"/>
      <c r="E114" s="86"/>
      <c r="F114" s="86"/>
      <c r="G114" s="86"/>
    </row>
    <row r="115" spans="1:7" ht="19.5" customHeight="1" outlineLevel="1">
      <c r="A115" s="64"/>
      <c r="B115" s="78" t="s">
        <v>329</v>
      </c>
      <c r="C115" s="86"/>
      <c r="D115" s="86"/>
      <c r="E115" s="86"/>
      <c r="F115" s="86"/>
      <c r="G115" s="86"/>
    </row>
    <row r="116" spans="1:7" ht="19.5" customHeight="1">
      <c r="A116" s="82" t="s">
        <v>400</v>
      </c>
      <c r="B116" s="83" t="s">
        <v>401</v>
      </c>
      <c r="C116" s="84">
        <f>+C117*C118*C119</f>
        <v>0</v>
      </c>
      <c r="D116" s="84">
        <f>+D117*D118*D119</f>
        <v>0</v>
      </c>
      <c r="E116" s="84">
        <f>+E117*E118*E119</f>
        <v>0</v>
      </c>
      <c r="F116" s="84">
        <f>+F117*F118*F119</f>
        <v>0</v>
      </c>
      <c r="G116" s="84">
        <f>+G117*G118*G119</f>
        <v>0</v>
      </c>
    </row>
    <row r="117" spans="1:7" ht="19.5" customHeight="1" outlineLevel="1">
      <c r="A117" s="64"/>
      <c r="B117" s="87" t="s">
        <v>402</v>
      </c>
      <c r="C117" s="86"/>
      <c r="D117" s="86"/>
      <c r="E117" s="86"/>
      <c r="F117" s="86"/>
      <c r="G117" s="86"/>
    </row>
    <row r="118" spans="1:7" ht="19.5" customHeight="1" outlineLevel="1">
      <c r="A118" s="64"/>
      <c r="B118" s="78" t="s">
        <v>359</v>
      </c>
      <c r="C118" s="86"/>
      <c r="D118" s="86"/>
      <c r="E118" s="86"/>
      <c r="F118" s="86"/>
      <c r="G118" s="86"/>
    </row>
    <row r="119" spans="1:7" ht="19.5" customHeight="1" outlineLevel="1">
      <c r="A119" s="64"/>
      <c r="B119" s="78" t="s">
        <v>329</v>
      </c>
      <c r="C119" s="86"/>
      <c r="D119" s="86"/>
      <c r="E119" s="86"/>
      <c r="F119" s="86"/>
      <c r="G119" s="86"/>
    </row>
    <row r="120" spans="1:7" ht="19.5" customHeight="1">
      <c r="A120" s="95" t="s">
        <v>403</v>
      </c>
      <c r="B120" s="83" t="s">
        <v>404</v>
      </c>
      <c r="C120" s="84">
        <f>+C121*C122*C123</f>
        <v>0</v>
      </c>
      <c r="D120" s="84">
        <f>+D121*D122*D123</f>
        <v>0</v>
      </c>
      <c r="E120" s="84">
        <f>+E121*E122*E123</f>
        <v>0</v>
      </c>
      <c r="F120" s="84">
        <f>+F121*F122*F123</f>
        <v>0</v>
      </c>
      <c r="G120" s="84">
        <f>+G121*G122*G123</f>
        <v>0</v>
      </c>
    </row>
    <row r="121" spans="1:7" ht="19.5" customHeight="1" outlineLevel="1">
      <c r="A121" s="64"/>
      <c r="B121" s="87" t="s">
        <v>405</v>
      </c>
      <c r="C121" s="86"/>
      <c r="D121" s="86"/>
      <c r="E121" s="86"/>
      <c r="F121" s="86"/>
      <c r="G121" s="86"/>
    </row>
    <row r="122" spans="1:7" ht="19.5" customHeight="1" outlineLevel="1">
      <c r="A122" s="64"/>
      <c r="B122" s="78" t="s">
        <v>359</v>
      </c>
      <c r="C122" s="86"/>
      <c r="D122" s="86"/>
      <c r="E122" s="86"/>
      <c r="F122" s="86"/>
      <c r="G122" s="86"/>
    </row>
    <row r="123" spans="1:7" ht="19.5" customHeight="1" outlineLevel="1">
      <c r="A123" s="64"/>
      <c r="B123" s="78" t="s">
        <v>329</v>
      </c>
      <c r="C123" s="86"/>
      <c r="D123" s="86"/>
      <c r="E123" s="86"/>
      <c r="F123" s="86"/>
      <c r="G123" s="86"/>
    </row>
    <row r="124" spans="1:7" ht="19.5" customHeight="1">
      <c r="A124" s="62" t="s">
        <v>406</v>
      </c>
      <c r="B124" s="96" t="s">
        <v>407</v>
      </c>
      <c r="C124" s="97">
        <f>SUM(C125,C133,C141,C147,C151,C155)</f>
        <v>0</v>
      </c>
      <c r="D124" s="97">
        <f>SUM(D125,D133,D141,D147,D151,D155)</f>
        <v>0</v>
      </c>
      <c r="E124" s="97">
        <f>SUM(E125,E133,E141,E147,E151,E155)</f>
        <v>0</v>
      </c>
      <c r="F124" s="97">
        <f>SUM(F125,F133,F141,F147,F151,F155)</f>
        <v>0</v>
      </c>
      <c r="G124" s="97">
        <f>SUM(G125,G133,G141,G147,G151,G155)</f>
        <v>0</v>
      </c>
    </row>
    <row r="125" spans="1:7" ht="19.5" customHeight="1">
      <c r="A125" s="82" t="s">
        <v>408</v>
      </c>
      <c r="B125" s="83" t="s">
        <v>409</v>
      </c>
      <c r="C125" s="84">
        <f>+C127+C130</f>
        <v>0</v>
      </c>
      <c r="D125" s="84">
        <f>+D127+D130</f>
        <v>0</v>
      </c>
      <c r="E125" s="84">
        <f>+E127+E130</f>
        <v>0</v>
      </c>
      <c r="F125" s="84">
        <f>+F127+F130</f>
        <v>0</v>
      </c>
      <c r="G125" s="84">
        <f>+G127+G130</f>
        <v>0</v>
      </c>
    </row>
    <row r="126" spans="1:7" ht="19.5" customHeight="1" outlineLevel="1">
      <c r="A126" s="66"/>
      <c r="B126" s="98" t="s">
        <v>379</v>
      </c>
      <c r="C126" s="90"/>
      <c r="D126" s="90"/>
      <c r="E126" s="90"/>
      <c r="F126" s="90"/>
      <c r="G126" s="90"/>
    </row>
    <row r="127" spans="1:7" outlineLevel="1">
      <c r="A127" s="68"/>
      <c r="B127" s="99" t="s">
        <v>380</v>
      </c>
      <c r="C127" s="100">
        <f>+C128*C129</f>
        <v>0</v>
      </c>
      <c r="D127" s="100">
        <f>+D128*D129</f>
        <v>0</v>
      </c>
      <c r="E127" s="100">
        <f>+E128*E129</f>
        <v>0</v>
      </c>
      <c r="F127" s="100">
        <f>+F128*F129</f>
        <v>0</v>
      </c>
      <c r="G127" s="100">
        <f>+G128*G129</f>
        <v>0</v>
      </c>
    </row>
    <row r="128" spans="1:7" ht="19.5" customHeight="1" outlineLevel="1">
      <c r="A128" s="64"/>
      <c r="B128" s="87" t="s">
        <v>381</v>
      </c>
      <c r="C128" s="86"/>
      <c r="D128" s="86"/>
      <c r="E128" s="86"/>
      <c r="F128" s="86"/>
      <c r="G128" s="86"/>
    </row>
    <row r="129" spans="1:7" ht="19.5" customHeight="1" outlineLevel="1">
      <c r="A129" s="64"/>
      <c r="B129" s="87" t="s">
        <v>329</v>
      </c>
      <c r="C129" s="86"/>
      <c r="D129" s="86"/>
      <c r="E129" s="86"/>
      <c r="F129" s="86"/>
      <c r="G129" s="86"/>
    </row>
    <row r="130" spans="1:7" outlineLevel="1">
      <c r="A130" s="64"/>
      <c r="B130" s="87" t="s">
        <v>382</v>
      </c>
      <c r="C130" s="86">
        <f>+C131*C132</f>
        <v>0</v>
      </c>
      <c r="D130" s="86">
        <f>+D131*D132</f>
        <v>0</v>
      </c>
      <c r="E130" s="86">
        <f>+E131*E132</f>
        <v>0</v>
      </c>
      <c r="F130" s="86">
        <f>+F131*F132</f>
        <v>0</v>
      </c>
      <c r="G130" s="86">
        <f>+G131*G132</f>
        <v>0</v>
      </c>
    </row>
    <row r="131" spans="1:7" ht="19.5" customHeight="1" outlineLevel="1">
      <c r="A131" s="64"/>
      <c r="B131" s="88" t="s">
        <v>383</v>
      </c>
      <c r="C131" s="86"/>
      <c r="D131" s="86"/>
      <c r="E131" s="86"/>
      <c r="F131" s="86"/>
      <c r="G131" s="86"/>
    </row>
    <row r="132" spans="1:7" ht="19.5" customHeight="1" outlineLevel="1">
      <c r="A132" s="64"/>
      <c r="B132" s="87" t="s">
        <v>369</v>
      </c>
      <c r="C132" s="86"/>
      <c r="D132" s="86"/>
      <c r="E132" s="86"/>
      <c r="F132" s="86"/>
      <c r="G132" s="86"/>
    </row>
    <row r="133" spans="1:7" ht="19.5" customHeight="1">
      <c r="A133" s="82" t="s">
        <v>410</v>
      </c>
      <c r="B133" s="83" t="s">
        <v>385</v>
      </c>
      <c r="C133" s="84">
        <f>+C135+C138</f>
        <v>0</v>
      </c>
      <c r="D133" s="84">
        <f>+D135+D138</f>
        <v>0</v>
      </c>
      <c r="E133" s="84">
        <f>+E135+E138</f>
        <v>0</v>
      </c>
      <c r="F133" s="84">
        <f>+F135+F138</f>
        <v>0</v>
      </c>
      <c r="G133" s="84">
        <f>+G135+G138</f>
        <v>0</v>
      </c>
    </row>
    <row r="134" spans="1:7" ht="19.5" customHeight="1" outlineLevel="1">
      <c r="A134" s="64"/>
      <c r="B134" s="85" t="s">
        <v>379</v>
      </c>
      <c r="C134" s="86"/>
      <c r="D134" s="86"/>
      <c r="E134" s="86"/>
      <c r="F134" s="86"/>
      <c r="G134" s="86"/>
    </row>
    <row r="135" spans="1:7" ht="22.5" customHeight="1" outlineLevel="1">
      <c r="A135" s="64"/>
      <c r="B135" s="87" t="s">
        <v>380</v>
      </c>
      <c r="C135" s="86">
        <f>+C136*C137</f>
        <v>0</v>
      </c>
      <c r="D135" s="86">
        <f>+D136*D137</f>
        <v>0</v>
      </c>
      <c r="E135" s="86">
        <f>+E136*E137</f>
        <v>0</v>
      </c>
      <c r="F135" s="86">
        <f>+F136*F137</f>
        <v>0</v>
      </c>
      <c r="G135" s="86">
        <f>+G136*G137</f>
        <v>0</v>
      </c>
    </row>
    <row r="136" spans="1:7" ht="19.5" customHeight="1" outlineLevel="1">
      <c r="A136" s="64"/>
      <c r="B136" s="94" t="s">
        <v>386</v>
      </c>
      <c r="C136" s="86"/>
      <c r="D136" s="86"/>
      <c r="E136" s="86"/>
      <c r="F136" s="86"/>
      <c r="G136" s="86"/>
    </row>
    <row r="137" spans="1:7" ht="19.5" customHeight="1" outlineLevel="1">
      <c r="A137" s="64"/>
      <c r="B137" s="87" t="s">
        <v>369</v>
      </c>
      <c r="C137" s="86"/>
      <c r="D137" s="86"/>
      <c r="E137" s="86"/>
      <c r="F137" s="86"/>
      <c r="G137" s="86"/>
    </row>
    <row r="138" spans="1:7" ht="23.25" customHeight="1" outlineLevel="1">
      <c r="A138" s="64"/>
      <c r="B138" s="87" t="s">
        <v>387</v>
      </c>
      <c r="C138" s="86">
        <f>+C139*C140</f>
        <v>0</v>
      </c>
      <c r="D138" s="86">
        <f>+D139*D140</f>
        <v>0</v>
      </c>
      <c r="E138" s="86">
        <f>+E139*E140</f>
        <v>0</v>
      </c>
      <c r="F138" s="86">
        <f>+F139*F140</f>
        <v>0</v>
      </c>
      <c r="G138" s="86">
        <f>+G139*G140</f>
        <v>0</v>
      </c>
    </row>
    <row r="139" spans="1:7" ht="19.5" customHeight="1" outlineLevel="1">
      <c r="A139" s="64"/>
      <c r="B139" s="88" t="s">
        <v>388</v>
      </c>
      <c r="C139" s="86"/>
      <c r="D139" s="86"/>
      <c r="E139" s="86"/>
      <c r="F139" s="86"/>
      <c r="G139" s="86"/>
    </row>
    <row r="140" spans="1:7" ht="19.5" customHeight="1" outlineLevel="1">
      <c r="A140" s="64"/>
      <c r="B140" s="87" t="s">
        <v>389</v>
      </c>
      <c r="C140" s="86"/>
      <c r="D140" s="86"/>
      <c r="E140" s="86"/>
      <c r="F140" s="86"/>
      <c r="G140" s="86"/>
    </row>
    <row r="141" spans="1:7" ht="19.5" customHeight="1">
      <c r="A141" s="82" t="s">
        <v>411</v>
      </c>
      <c r="B141" s="83" t="s">
        <v>412</v>
      </c>
      <c r="C141" s="84">
        <f>+(C143*C144)+(C145*C146)</f>
        <v>0</v>
      </c>
      <c r="D141" s="84">
        <f>+(D143*D144)+(D145*D146)</f>
        <v>0</v>
      </c>
      <c r="E141" s="84">
        <f>+(E143*E144)+(E145*E146)</f>
        <v>0</v>
      </c>
      <c r="F141" s="84">
        <f>+(F143*F144)+(F145*F146)</f>
        <v>0</v>
      </c>
      <c r="G141" s="84">
        <f>+(G143*G144)+(G145*G146)</f>
        <v>0</v>
      </c>
    </row>
    <row r="142" spans="1:7" ht="19.5" customHeight="1" outlineLevel="1">
      <c r="A142" s="64"/>
      <c r="B142" s="85" t="s">
        <v>379</v>
      </c>
      <c r="C142" s="86"/>
      <c r="D142" s="86"/>
      <c r="E142" s="86"/>
      <c r="F142" s="86"/>
      <c r="G142" s="86"/>
    </row>
    <row r="143" spans="1:7" ht="19.5" customHeight="1" outlineLevel="1">
      <c r="A143" s="64"/>
      <c r="B143" s="87" t="s">
        <v>413</v>
      </c>
      <c r="C143" s="86"/>
      <c r="D143" s="86"/>
      <c r="E143" s="86"/>
      <c r="F143" s="86"/>
      <c r="G143" s="86"/>
    </row>
    <row r="144" spans="1:7" ht="19.5" customHeight="1" outlineLevel="1">
      <c r="A144" s="64"/>
      <c r="B144" s="87" t="s">
        <v>414</v>
      </c>
      <c r="C144" s="86"/>
      <c r="D144" s="86"/>
      <c r="E144" s="86"/>
      <c r="F144" s="86"/>
      <c r="G144" s="86"/>
    </row>
    <row r="145" spans="1:7" ht="19.5" customHeight="1" outlineLevel="1">
      <c r="A145" s="64"/>
      <c r="B145" s="87" t="s">
        <v>395</v>
      </c>
      <c r="C145" s="86"/>
      <c r="D145" s="86"/>
      <c r="E145" s="86"/>
      <c r="F145" s="86"/>
      <c r="G145" s="86"/>
    </row>
    <row r="146" spans="1:7" ht="19.5" customHeight="1" outlineLevel="1">
      <c r="A146" s="64"/>
      <c r="B146" s="101" t="s">
        <v>415</v>
      </c>
      <c r="C146" s="86"/>
      <c r="D146" s="86"/>
      <c r="E146" s="86"/>
      <c r="F146" s="86"/>
      <c r="G146" s="86"/>
    </row>
    <row r="147" spans="1:7" ht="19.5" customHeight="1">
      <c r="A147" s="82" t="s">
        <v>416</v>
      </c>
      <c r="B147" s="83" t="s">
        <v>398</v>
      </c>
      <c r="C147" s="84">
        <f>+C148*C149*C150</f>
        <v>0</v>
      </c>
      <c r="D147" s="84">
        <f>+D148*D149*D150</f>
        <v>0</v>
      </c>
      <c r="E147" s="84">
        <f>+E148*E149*E150</f>
        <v>0</v>
      </c>
      <c r="F147" s="84">
        <f>+F148*F149*F150</f>
        <v>0</v>
      </c>
      <c r="G147" s="84">
        <f>+G148*G149*G150</f>
        <v>0</v>
      </c>
    </row>
    <row r="148" spans="1:7" ht="19.5" customHeight="1" outlineLevel="1">
      <c r="A148" s="64"/>
      <c r="B148" s="87" t="s">
        <v>399</v>
      </c>
      <c r="C148" s="102"/>
      <c r="D148" s="102"/>
      <c r="E148" s="102"/>
      <c r="F148" s="102"/>
      <c r="G148" s="102"/>
    </row>
    <row r="149" spans="1:7" ht="19.5" customHeight="1" outlineLevel="1">
      <c r="A149" s="64"/>
      <c r="B149" s="87" t="s">
        <v>359</v>
      </c>
      <c r="C149" s="102"/>
      <c r="D149" s="102"/>
      <c r="E149" s="102"/>
      <c r="F149" s="102"/>
      <c r="G149" s="102"/>
    </row>
    <row r="150" spans="1:7" ht="19.5" customHeight="1" outlineLevel="1">
      <c r="A150" s="64"/>
      <c r="B150" s="87" t="s">
        <v>329</v>
      </c>
      <c r="C150" s="102"/>
      <c r="D150" s="102"/>
      <c r="E150" s="102"/>
      <c r="F150" s="102"/>
      <c r="G150" s="102"/>
    </row>
    <row r="151" spans="1:7" ht="19.5" customHeight="1">
      <c r="A151" s="82" t="s">
        <v>417</v>
      </c>
      <c r="B151" s="83" t="s">
        <v>418</v>
      </c>
      <c r="C151" s="84">
        <f>+C152*C153*C154</f>
        <v>0</v>
      </c>
      <c r="D151" s="84">
        <f>+D152*D153*D154</f>
        <v>0</v>
      </c>
      <c r="E151" s="84">
        <f>+E152*E153*E154</f>
        <v>0</v>
      </c>
      <c r="F151" s="84">
        <f>+F152*F153*F154</f>
        <v>0</v>
      </c>
      <c r="G151" s="84">
        <f>+G152*G153*G154</f>
        <v>0</v>
      </c>
    </row>
    <row r="152" spans="1:7" ht="19.5" customHeight="1" outlineLevel="1">
      <c r="A152" s="64"/>
      <c r="B152" s="87" t="s">
        <v>402</v>
      </c>
      <c r="C152" s="86"/>
      <c r="D152" s="86"/>
      <c r="E152" s="86"/>
      <c r="F152" s="86"/>
      <c r="G152" s="86"/>
    </row>
    <row r="153" spans="1:7" ht="19.5" customHeight="1" outlineLevel="1">
      <c r="A153" s="64"/>
      <c r="B153" s="87" t="s">
        <v>359</v>
      </c>
      <c r="C153" s="102"/>
      <c r="D153" s="102"/>
      <c r="E153" s="102"/>
      <c r="F153" s="102"/>
      <c r="G153" s="102"/>
    </row>
    <row r="154" spans="1:7" ht="19.5" customHeight="1" outlineLevel="1">
      <c r="A154" s="64"/>
      <c r="B154" s="87" t="s">
        <v>329</v>
      </c>
      <c r="C154" s="86"/>
      <c r="D154" s="86"/>
      <c r="E154" s="86"/>
      <c r="F154" s="86"/>
      <c r="G154" s="86"/>
    </row>
    <row r="155" spans="1:7" ht="19.5" customHeight="1">
      <c r="A155" s="82" t="s">
        <v>419</v>
      </c>
      <c r="B155" s="83" t="s">
        <v>420</v>
      </c>
      <c r="C155" s="84">
        <f>+C156*C157*C158</f>
        <v>0</v>
      </c>
      <c r="D155" s="84">
        <f>+D156*D157*D158</f>
        <v>0</v>
      </c>
      <c r="E155" s="84">
        <f>+E156*E157*E158</f>
        <v>0</v>
      </c>
      <c r="F155" s="84">
        <f>+F156*F157*F158</f>
        <v>0</v>
      </c>
      <c r="G155" s="84">
        <f>+G156*G157*G158</f>
        <v>0</v>
      </c>
    </row>
    <row r="156" spans="1:7" ht="19.5" customHeight="1" outlineLevel="1">
      <c r="A156" s="66"/>
      <c r="B156" s="89" t="s">
        <v>405</v>
      </c>
      <c r="C156" s="90"/>
      <c r="D156" s="90"/>
      <c r="E156" s="90"/>
      <c r="F156" s="90"/>
      <c r="G156" s="90"/>
    </row>
    <row r="157" spans="1:7" ht="19.5" customHeight="1" outlineLevel="1">
      <c r="A157" s="68"/>
      <c r="B157" s="99" t="s">
        <v>359</v>
      </c>
      <c r="C157" s="103"/>
      <c r="D157" s="103"/>
      <c r="E157" s="103"/>
      <c r="F157" s="103"/>
      <c r="G157" s="103"/>
    </row>
    <row r="158" spans="1:7" ht="19.5" customHeight="1" outlineLevel="1">
      <c r="A158" s="64"/>
      <c r="B158" s="87" t="s">
        <v>329</v>
      </c>
      <c r="C158" s="86"/>
      <c r="D158" s="86"/>
      <c r="E158" s="86"/>
      <c r="F158" s="86"/>
      <c r="G158" s="86"/>
    </row>
    <row r="159" spans="1:7" ht="19.5" customHeight="1">
      <c r="A159" s="62" t="s">
        <v>421</v>
      </c>
      <c r="B159" s="96" t="s">
        <v>422</v>
      </c>
      <c r="C159" s="97">
        <f>SUM(C160,C168,C176)</f>
        <v>0</v>
      </c>
      <c r="D159" s="97">
        <f>SUM(D160,D168,D176)</f>
        <v>0</v>
      </c>
      <c r="E159" s="97">
        <f>SUM(E160,E168,E176)</f>
        <v>0</v>
      </c>
      <c r="F159" s="97">
        <f>SUM(F160,F168,F176)</f>
        <v>0</v>
      </c>
      <c r="G159" s="97">
        <f>SUM(G160,G168,G176)</f>
        <v>0</v>
      </c>
    </row>
    <row r="160" spans="1:7" ht="19.5" customHeight="1">
      <c r="A160" s="82" t="s">
        <v>423</v>
      </c>
      <c r="B160" s="83" t="s">
        <v>409</v>
      </c>
      <c r="C160" s="84">
        <f>+C162+C165</f>
        <v>0</v>
      </c>
      <c r="D160" s="84">
        <f>+D162+D165</f>
        <v>0</v>
      </c>
      <c r="E160" s="84">
        <f>+E162+E165</f>
        <v>0</v>
      </c>
      <c r="F160" s="84">
        <f>+F162+F165</f>
        <v>0</v>
      </c>
      <c r="G160" s="84">
        <f>+G162+G165</f>
        <v>0</v>
      </c>
    </row>
    <row r="161" spans="1:8" ht="19.5" customHeight="1" outlineLevel="1">
      <c r="A161" s="64"/>
      <c r="B161" s="85" t="s">
        <v>379</v>
      </c>
      <c r="C161" s="86"/>
      <c r="D161" s="86"/>
      <c r="E161" s="86"/>
      <c r="F161" s="86"/>
      <c r="G161" s="86"/>
    </row>
    <row r="162" spans="1:8" outlineLevel="1">
      <c r="A162" s="64"/>
      <c r="B162" s="87" t="s">
        <v>380</v>
      </c>
      <c r="C162" s="86">
        <f>+C163*C164</f>
        <v>0</v>
      </c>
      <c r="D162" s="86">
        <f>+D163*D164</f>
        <v>0</v>
      </c>
      <c r="E162" s="86">
        <f>+E163*E164</f>
        <v>0</v>
      </c>
      <c r="F162" s="86">
        <f>+F163*F164</f>
        <v>0</v>
      </c>
      <c r="G162" s="86">
        <f>+G163*G164</f>
        <v>0</v>
      </c>
    </row>
    <row r="163" spans="1:8" ht="19.5" customHeight="1" outlineLevel="1">
      <c r="A163" s="64"/>
      <c r="B163" s="87" t="s">
        <v>381</v>
      </c>
      <c r="C163" s="86"/>
      <c r="D163" s="86"/>
      <c r="E163" s="86"/>
      <c r="F163" s="86"/>
      <c r="G163" s="86"/>
    </row>
    <row r="164" spans="1:8" ht="19.5" customHeight="1" outlineLevel="1">
      <c r="A164" s="64"/>
      <c r="B164" s="87" t="s">
        <v>329</v>
      </c>
      <c r="C164" s="86"/>
      <c r="D164" s="86"/>
      <c r="E164" s="86"/>
      <c r="F164" s="86"/>
      <c r="G164" s="86"/>
    </row>
    <row r="165" spans="1:8" outlineLevel="1">
      <c r="A165" s="64"/>
      <c r="B165" s="87" t="s">
        <v>382</v>
      </c>
      <c r="C165" s="86">
        <f>+C166*C167</f>
        <v>0</v>
      </c>
      <c r="D165" s="86">
        <f>+D166*D167</f>
        <v>0</v>
      </c>
      <c r="E165" s="86">
        <f>+E166*E167</f>
        <v>0</v>
      </c>
      <c r="F165" s="86">
        <f>+F166*F167</f>
        <v>0</v>
      </c>
      <c r="G165" s="86">
        <f>+G166*G167</f>
        <v>0</v>
      </c>
    </row>
    <row r="166" spans="1:8" ht="19.5" customHeight="1" outlineLevel="1">
      <c r="A166" s="64"/>
      <c r="B166" s="88" t="s">
        <v>383</v>
      </c>
      <c r="C166" s="86"/>
      <c r="D166" s="86"/>
      <c r="E166" s="86"/>
      <c r="F166" s="86"/>
      <c r="G166" s="86"/>
    </row>
    <row r="167" spans="1:8" ht="19.5" customHeight="1" outlineLevel="1">
      <c r="A167" s="64"/>
      <c r="B167" s="87" t="s">
        <v>369</v>
      </c>
      <c r="C167" s="86"/>
      <c r="D167" s="86"/>
      <c r="E167" s="86"/>
      <c r="F167" s="86"/>
      <c r="G167" s="86"/>
    </row>
    <row r="168" spans="1:8" ht="19.5" customHeight="1">
      <c r="A168" s="82" t="s">
        <v>424</v>
      </c>
      <c r="B168" s="83" t="s">
        <v>385</v>
      </c>
      <c r="C168" s="84">
        <f>+C170+C173</f>
        <v>0</v>
      </c>
      <c r="D168" s="84">
        <f>+D170+D173</f>
        <v>0</v>
      </c>
      <c r="E168" s="84">
        <f>+E170+E173</f>
        <v>0</v>
      </c>
      <c r="F168" s="84">
        <f>+F170+F173</f>
        <v>0</v>
      </c>
      <c r="G168" s="84">
        <f>+G170+G173</f>
        <v>0</v>
      </c>
    </row>
    <row r="169" spans="1:8" ht="19.5" customHeight="1" outlineLevel="1">
      <c r="A169" s="64"/>
      <c r="B169" s="85" t="s">
        <v>379</v>
      </c>
      <c r="C169" s="86"/>
      <c r="D169" s="86"/>
      <c r="E169" s="86"/>
      <c r="F169" s="86"/>
      <c r="G169" s="86"/>
    </row>
    <row r="170" spans="1:8" ht="22.5" customHeight="1" outlineLevel="1">
      <c r="A170" s="64"/>
      <c r="B170" s="87" t="s">
        <v>380</v>
      </c>
      <c r="C170" s="86">
        <f>+C171*C172</f>
        <v>0</v>
      </c>
      <c r="D170" s="86">
        <f>+D171*D172</f>
        <v>0</v>
      </c>
      <c r="E170" s="86">
        <f>+E171*E172</f>
        <v>0</v>
      </c>
      <c r="F170" s="86">
        <f>+F171*F172</f>
        <v>0</v>
      </c>
      <c r="G170" s="86">
        <f>+G171*G172</f>
        <v>0</v>
      </c>
    </row>
    <row r="171" spans="1:8" ht="19.5" customHeight="1" outlineLevel="1">
      <c r="A171" s="64"/>
      <c r="B171" s="94" t="s">
        <v>386</v>
      </c>
      <c r="C171" s="86"/>
      <c r="D171" s="86"/>
      <c r="E171" s="86"/>
      <c r="F171" s="86"/>
      <c r="G171" s="86"/>
    </row>
    <row r="172" spans="1:8" ht="19.5" customHeight="1" outlineLevel="1">
      <c r="A172" s="64"/>
      <c r="B172" s="87" t="s">
        <v>369</v>
      </c>
      <c r="C172" s="86"/>
      <c r="D172" s="86"/>
      <c r="E172" s="86"/>
      <c r="F172" s="86"/>
      <c r="G172" s="86"/>
    </row>
    <row r="173" spans="1:8" ht="23.25" customHeight="1" outlineLevel="1">
      <c r="A173" s="64"/>
      <c r="B173" s="87" t="s">
        <v>387</v>
      </c>
      <c r="C173" s="86">
        <f>+C174*C175</f>
        <v>0</v>
      </c>
      <c r="D173" s="86">
        <f>+D174*D175</f>
        <v>0</v>
      </c>
      <c r="E173" s="86">
        <f>+E174*E175</f>
        <v>0</v>
      </c>
      <c r="F173" s="86">
        <f>+F174*F175</f>
        <v>0</v>
      </c>
      <c r="G173" s="86">
        <f>+G174*G175</f>
        <v>0</v>
      </c>
    </row>
    <row r="174" spans="1:8" ht="19.5" customHeight="1" outlineLevel="1">
      <c r="A174" s="64"/>
      <c r="B174" s="88" t="s">
        <v>388</v>
      </c>
      <c r="C174" s="86"/>
      <c r="D174" s="86"/>
      <c r="E174" s="86"/>
      <c r="F174" s="86"/>
      <c r="G174" s="86"/>
    </row>
    <row r="175" spans="1:8" ht="19.5" customHeight="1" outlineLevel="1">
      <c r="A175" s="64"/>
      <c r="B175" s="87" t="s">
        <v>389</v>
      </c>
      <c r="C175" s="86"/>
      <c r="D175" s="86"/>
      <c r="E175" s="86"/>
      <c r="F175" s="86"/>
      <c r="G175" s="86"/>
    </row>
    <row r="176" spans="1:8" ht="19.5" customHeight="1">
      <c r="A176" s="82" t="s">
        <v>425</v>
      </c>
      <c r="B176" s="83" t="s">
        <v>422</v>
      </c>
      <c r="C176" s="84">
        <f>+(C178*C179)+(C180*C181)</f>
        <v>0</v>
      </c>
      <c r="D176" s="84">
        <f>+(D178*D179)+(D180*D181)</f>
        <v>0</v>
      </c>
      <c r="E176" s="84">
        <f>+(E178*E179)+(E180*E181)</f>
        <v>0</v>
      </c>
      <c r="F176" s="84">
        <f>+(F178*F179)+(F180*F181)</f>
        <v>0</v>
      </c>
      <c r="G176" s="84">
        <f>+(G178*G179)+(G180*G181)</f>
        <v>0</v>
      </c>
      <c r="H176" s="104"/>
    </row>
    <row r="177" spans="1:8" ht="19.5" customHeight="1" outlineLevel="1">
      <c r="A177" s="64"/>
      <c r="B177" s="85" t="s">
        <v>379</v>
      </c>
      <c r="C177" s="86"/>
      <c r="D177" s="86"/>
      <c r="E177" s="86"/>
      <c r="F177" s="86"/>
      <c r="G177" s="86"/>
      <c r="H177" s="104"/>
    </row>
    <row r="178" spans="1:8" ht="19.5" customHeight="1" outlineLevel="1">
      <c r="A178" s="64"/>
      <c r="B178" s="87" t="s">
        <v>413</v>
      </c>
      <c r="C178" s="86"/>
      <c r="D178" s="86"/>
      <c r="E178" s="86"/>
      <c r="F178" s="86"/>
      <c r="G178" s="86"/>
      <c r="H178" s="104"/>
    </row>
    <row r="179" spans="1:8" ht="19.5" customHeight="1" outlineLevel="1">
      <c r="A179" s="64"/>
      <c r="B179" s="87" t="s">
        <v>426</v>
      </c>
      <c r="C179" s="86"/>
      <c r="D179" s="86"/>
      <c r="E179" s="86"/>
      <c r="F179" s="86"/>
      <c r="G179" s="86"/>
      <c r="H179" s="104"/>
    </row>
    <row r="180" spans="1:8" ht="19.5" customHeight="1" outlineLevel="1">
      <c r="A180" s="64"/>
      <c r="B180" s="87" t="s">
        <v>395</v>
      </c>
      <c r="C180" s="86"/>
      <c r="D180" s="86"/>
      <c r="E180" s="86"/>
      <c r="F180" s="86"/>
      <c r="G180" s="86"/>
      <c r="H180" s="104"/>
    </row>
    <row r="181" spans="1:8" ht="19.5" customHeight="1" outlineLevel="1">
      <c r="A181" s="64"/>
      <c r="B181" s="87" t="s">
        <v>427</v>
      </c>
      <c r="C181" s="86"/>
      <c r="D181" s="86"/>
      <c r="E181" s="86"/>
      <c r="F181" s="86"/>
      <c r="G181" s="86"/>
      <c r="H181" s="104"/>
    </row>
    <row r="182" spans="1:8" ht="19.5" customHeight="1">
      <c r="A182" s="62" t="s">
        <v>428</v>
      </c>
      <c r="B182" s="96" t="s">
        <v>429</v>
      </c>
      <c r="C182" s="97">
        <f>SUM(C183,C186,C189,C192)</f>
        <v>0</v>
      </c>
      <c r="D182" s="97">
        <f>SUM(D183,D186,D189,D192)</f>
        <v>0</v>
      </c>
      <c r="E182" s="97">
        <f>SUM(E183,E186,E189,E192)</f>
        <v>0</v>
      </c>
      <c r="F182" s="97">
        <f>SUM(F183,F186,F189,F192)</f>
        <v>0</v>
      </c>
      <c r="G182" s="97">
        <f>SUM(G183,G186,G189,G192)</f>
        <v>0</v>
      </c>
    </row>
    <row r="183" spans="1:8" ht="19.5" customHeight="1">
      <c r="A183" s="82" t="s">
        <v>430</v>
      </c>
      <c r="B183" s="83" t="s">
        <v>431</v>
      </c>
      <c r="C183" s="84">
        <f>+C184*C185</f>
        <v>0</v>
      </c>
      <c r="D183" s="84">
        <f>+D184*D185</f>
        <v>0</v>
      </c>
      <c r="E183" s="84">
        <f>+E184*E185</f>
        <v>0</v>
      </c>
      <c r="F183" s="84">
        <f>+F184*F185</f>
        <v>0</v>
      </c>
      <c r="G183" s="84">
        <f>+G184*G185</f>
        <v>0</v>
      </c>
    </row>
    <row r="184" spans="1:8" ht="19.5" customHeight="1" outlineLevel="1">
      <c r="A184" s="64"/>
      <c r="B184" s="87" t="s">
        <v>432</v>
      </c>
      <c r="C184" s="86"/>
      <c r="D184" s="86"/>
      <c r="E184" s="86"/>
      <c r="F184" s="86"/>
      <c r="G184" s="86"/>
    </row>
    <row r="185" spans="1:8" ht="19.5" customHeight="1" outlineLevel="1">
      <c r="A185" s="64"/>
      <c r="B185" s="87" t="s">
        <v>433</v>
      </c>
      <c r="C185" s="86"/>
      <c r="D185" s="86"/>
      <c r="E185" s="86"/>
      <c r="F185" s="86"/>
      <c r="G185" s="86"/>
    </row>
    <row r="186" spans="1:8" ht="19.5" customHeight="1">
      <c r="A186" s="105" t="s">
        <v>434</v>
      </c>
      <c r="B186" s="106" t="s">
        <v>435</v>
      </c>
      <c r="C186" s="107">
        <f>+C187*C188</f>
        <v>0</v>
      </c>
      <c r="D186" s="107">
        <f>+D187*D188</f>
        <v>0</v>
      </c>
      <c r="E186" s="107">
        <f>+E187*E188</f>
        <v>0</v>
      </c>
      <c r="F186" s="107">
        <f>+F187*F188</f>
        <v>0</v>
      </c>
      <c r="G186" s="107">
        <f>+G187*G188</f>
        <v>0</v>
      </c>
    </row>
    <row r="187" spans="1:8" ht="19.5" customHeight="1" outlineLevel="1">
      <c r="A187" s="68"/>
      <c r="B187" s="99" t="s">
        <v>432</v>
      </c>
      <c r="C187" s="100"/>
      <c r="D187" s="100"/>
      <c r="E187" s="100"/>
      <c r="F187" s="100"/>
      <c r="G187" s="100"/>
    </row>
    <row r="188" spans="1:8" ht="19.5" customHeight="1" outlineLevel="1">
      <c r="A188" s="64"/>
      <c r="B188" s="87" t="s">
        <v>433</v>
      </c>
      <c r="C188" s="86"/>
      <c r="D188" s="86"/>
      <c r="E188" s="86"/>
      <c r="F188" s="86"/>
      <c r="G188" s="86"/>
    </row>
    <row r="189" spans="1:8" ht="19.5" customHeight="1">
      <c r="A189" s="82" t="s">
        <v>436</v>
      </c>
      <c r="B189" s="83" t="s">
        <v>437</v>
      </c>
      <c r="C189" s="84">
        <f>+C190*C191</f>
        <v>0</v>
      </c>
      <c r="D189" s="84">
        <f>+D190*D191</f>
        <v>0</v>
      </c>
      <c r="E189" s="84">
        <f>+E190*E191</f>
        <v>0</v>
      </c>
      <c r="F189" s="84">
        <f>+F190*F191</f>
        <v>0</v>
      </c>
      <c r="G189" s="84">
        <f>+G190*G191</f>
        <v>0</v>
      </c>
    </row>
    <row r="190" spans="1:8" ht="19.5" customHeight="1" outlineLevel="1">
      <c r="A190" s="64"/>
      <c r="B190" s="87" t="s">
        <v>432</v>
      </c>
      <c r="C190" s="86"/>
      <c r="D190" s="86"/>
      <c r="E190" s="86"/>
      <c r="F190" s="86"/>
      <c r="G190" s="86"/>
    </row>
    <row r="191" spans="1:8" ht="19.5" customHeight="1" outlineLevel="1">
      <c r="A191" s="64"/>
      <c r="B191" s="87" t="s">
        <v>433</v>
      </c>
      <c r="C191" s="86"/>
      <c r="D191" s="86"/>
      <c r="E191" s="86"/>
      <c r="F191" s="86"/>
      <c r="G191" s="86"/>
    </row>
    <row r="192" spans="1:8" ht="19.5" customHeight="1">
      <c r="A192" s="82" t="s">
        <v>438</v>
      </c>
      <c r="B192" s="83" t="s">
        <v>439</v>
      </c>
      <c r="C192" s="84">
        <f>+C193*C194</f>
        <v>0</v>
      </c>
      <c r="D192" s="84">
        <f>+D193*D194</f>
        <v>0</v>
      </c>
      <c r="E192" s="84">
        <f>+E193*E194</f>
        <v>0</v>
      </c>
      <c r="F192" s="84">
        <f>+F193*F194</f>
        <v>0</v>
      </c>
      <c r="G192" s="84">
        <f>+G193*G194</f>
        <v>0</v>
      </c>
    </row>
    <row r="193" spans="1:7" ht="19.5" customHeight="1" outlineLevel="1">
      <c r="A193" s="64"/>
      <c r="B193" s="87" t="s">
        <v>432</v>
      </c>
      <c r="C193" s="86"/>
      <c r="D193" s="86"/>
      <c r="E193" s="86"/>
      <c r="F193" s="86"/>
      <c r="G193" s="86"/>
    </row>
    <row r="194" spans="1:7" ht="19.5" customHeight="1" outlineLevel="1">
      <c r="A194" s="64"/>
      <c r="B194" s="87" t="s">
        <v>433</v>
      </c>
      <c r="C194" s="86"/>
      <c r="D194" s="86"/>
      <c r="E194" s="86"/>
      <c r="F194" s="86"/>
      <c r="G194" s="86"/>
    </row>
    <row r="195" spans="1:7" ht="19.5" customHeight="1">
      <c r="A195" s="62" t="s">
        <v>440</v>
      </c>
      <c r="B195" s="96" t="s">
        <v>441</v>
      </c>
      <c r="C195" s="97">
        <f>SUM(C196,C204,C212,C216,C220)</f>
        <v>0</v>
      </c>
      <c r="D195" s="97">
        <f>SUM(D196,D204,D212,D216,D220)</f>
        <v>0</v>
      </c>
      <c r="E195" s="97">
        <f>SUM(E196,E204,E212,E216,E220)</f>
        <v>0</v>
      </c>
      <c r="F195" s="97">
        <f>SUM(F196,F204,F212,F216,F220)</f>
        <v>0</v>
      </c>
      <c r="G195" s="97">
        <f>SUM(G196,G204,G212,G216,G220)</f>
        <v>0</v>
      </c>
    </row>
    <row r="196" spans="1:7" ht="19.5" customHeight="1">
      <c r="A196" s="82" t="s">
        <v>442</v>
      </c>
      <c r="B196" s="83" t="s">
        <v>409</v>
      </c>
      <c r="C196" s="84">
        <f>+C198+C201</f>
        <v>0</v>
      </c>
      <c r="D196" s="84">
        <f>+D198+D201</f>
        <v>0</v>
      </c>
      <c r="E196" s="84">
        <f>+E198+E201</f>
        <v>0</v>
      </c>
      <c r="F196" s="84">
        <f>+F198+F201</f>
        <v>0</v>
      </c>
      <c r="G196" s="84">
        <f>+G198+G201</f>
        <v>0</v>
      </c>
    </row>
    <row r="197" spans="1:7" ht="19.5" customHeight="1" outlineLevel="1">
      <c r="A197" s="64"/>
      <c r="B197" s="85" t="s">
        <v>379</v>
      </c>
      <c r="C197" s="102"/>
      <c r="D197" s="102"/>
      <c r="E197" s="102"/>
      <c r="F197" s="102"/>
      <c r="G197" s="102"/>
    </row>
    <row r="198" spans="1:7" outlineLevel="1">
      <c r="A198" s="64"/>
      <c r="B198" s="87" t="s">
        <v>380</v>
      </c>
      <c r="C198" s="102">
        <f>+C199*C200</f>
        <v>0</v>
      </c>
      <c r="D198" s="102">
        <f>+D199*D200</f>
        <v>0</v>
      </c>
      <c r="E198" s="102">
        <f>+E199*E200</f>
        <v>0</v>
      </c>
      <c r="F198" s="102">
        <f>+F199*F200</f>
        <v>0</v>
      </c>
      <c r="G198" s="102">
        <f>+G199*G200</f>
        <v>0</v>
      </c>
    </row>
    <row r="199" spans="1:7" ht="19.5" customHeight="1" outlineLevel="1">
      <c r="A199" s="64"/>
      <c r="B199" s="87" t="s">
        <v>381</v>
      </c>
      <c r="C199" s="102"/>
      <c r="D199" s="102"/>
      <c r="E199" s="102"/>
      <c r="F199" s="102"/>
      <c r="G199" s="102"/>
    </row>
    <row r="200" spans="1:7" ht="19.5" customHeight="1" outlineLevel="1">
      <c r="A200" s="64"/>
      <c r="B200" s="87" t="s">
        <v>329</v>
      </c>
      <c r="C200" s="102"/>
      <c r="D200" s="102"/>
      <c r="E200" s="102"/>
      <c r="F200" s="102"/>
      <c r="G200" s="102"/>
    </row>
    <row r="201" spans="1:7" outlineLevel="1">
      <c r="A201" s="64"/>
      <c r="B201" s="87" t="s">
        <v>382</v>
      </c>
      <c r="C201" s="102">
        <f>+C202*C203</f>
        <v>0</v>
      </c>
      <c r="D201" s="102">
        <f>+D202*D203</f>
        <v>0</v>
      </c>
      <c r="E201" s="102">
        <f>+E202*E203</f>
        <v>0</v>
      </c>
      <c r="F201" s="102">
        <f>+F202*F203</f>
        <v>0</v>
      </c>
      <c r="G201" s="102">
        <f>+G202*G203</f>
        <v>0</v>
      </c>
    </row>
    <row r="202" spans="1:7" ht="19.5" customHeight="1" outlineLevel="1">
      <c r="A202" s="64"/>
      <c r="B202" s="88" t="s">
        <v>383</v>
      </c>
      <c r="C202" s="102"/>
      <c r="D202" s="102"/>
      <c r="E202" s="102"/>
      <c r="F202" s="102"/>
      <c r="G202" s="102"/>
    </row>
    <row r="203" spans="1:7" ht="19.5" customHeight="1" outlineLevel="1">
      <c r="A203" s="64"/>
      <c r="B203" s="87" t="s">
        <v>369</v>
      </c>
      <c r="C203" s="102"/>
      <c r="D203" s="102"/>
      <c r="E203" s="102"/>
      <c r="F203" s="102"/>
      <c r="G203" s="102"/>
    </row>
    <row r="204" spans="1:7" ht="19.5" customHeight="1">
      <c r="A204" s="82" t="s">
        <v>443</v>
      </c>
      <c r="B204" s="83" t="s">
        <v>385</v>
      </c>
      <c r="C204" s="84">
        <f>+C206+C209</f>
        <v>0</v>
      </c>
      <c r="D204" s="84">
        <f>+D206+D209</f>
        <v>0</v>
      </c>
      <c r="E204" s="84">
        <f>+E206+E209</f>
        <v>0</v>
      </c>
      <c r="F204" s="84">
        <f>+F206+F209</f>
        <v>0</v>
      </c>
      <c r="G204" s="84">
        <f>+G206+G209</f>
        <v>0</v>
      </c>
    </row>
    <row r="205" spans="1:7" ht="19.5" customHeight="1" outlineLevel="1">
      <c r="A205" s="64"/>
      <c r="B205" s="85" t="s">
        <v>379</v>
      </c>
      <c r="C205" s="86"/>
      <c r="D205" s="86"/>
      <c r="E205" s="86"/>
      <c r="F205" s="86"/>
      <c r="G205" s="86"/>
    </row>
    <row r="206" spans="1:7" outlineLevel="1">
      <c r="A206" s="64"/>
      <c r="B206" s="87" t="s">
        <v>380</v>
      </c>
      <c r="C206" s="86">
        <f>+C207*C208</f>
        <v>0</v>
      </c>
      <c r="D206" s="86">
        <f>+D207*D208</f>
        <v>0</v>
      </c>
      <c r="E206" s="86">
        <f>+E207*E208</f>
        <v>0</v>
      </c>
      <c r="F206" s="86">
        <f>+F207*F208</f>
        <v>0</v>
      </c>
      <c r="G206" s="86">
        <f>+G207*G208</f>
        <v>0</v>
      </c>
    </row>
    <row r="207" spans="1:7" ht="19.5" customHeight="1" outlineLevel="1">
      <c r="A207" s="64"/>
      <c r="B207" s="94" t="s">
        <v>386</v>
      </c>
      <c r="C207" s="86"/>
      <c r="D207" s="86"/>
      <c r="E207" s="86"/>
      <c r="F207" s="86"/>
      <c r="G207" s="86"/>
    </row>
    <row r="208" spans="1:7" ht="19.5" customHeight="1" outlineLevel="1">
      <c r="A208" s="64"/>
      <c r="B208" s="87" t="s">
        <v>369</v>
      </c>
      <c r="C208" s="86"/>
      <c r="D208" s="86"/>
      <c r="E208" s="86"/>
      <c r="F208" s="86"/>
      <c r="G208" s="86"/>
    </row>
    <row r="209" spans="1:7" ht="23.25" customHeight="1" outlineLevel="1">
      <c r="A209" s="64"/>
      <c r="B209" s="87" t="s">
        <v>387</v>
      </c>
      <c r="C209" s="86">
        <f>+C210*C211</f>
        <v>0</v>
      </c>
      <c r="D209" s="86">
        <f>+D210*D211</f>
        <v>0</v>
      </c>
      <c r="E209" s="86">
        <f>+E210*E211</f>
        <v>0</v>
      </c>
      <c r="F209" s="86">
        <f>+F210*F211</f>
        <v>0</v>
      </c>
      <c r="G209" s="86">
        <f>+G210*G211</f>
        <v>0</v>
      </c>
    </row>
    <row r="210" spans="1:7" ht="19.5" customHeight="1" outlineLevel="1">
      <c r="A210" s="64"/>
      <c r="B210" s="88" t="s">
        <v>388</v>
      </c>
      <c r="C210" s="86"/>
      <c r="D210" s="86"/>
      <c r="E210" s="86"/>
      <c r="F210" s="86"/>
      <c r="G210" s="86"/>
    </row>
    <row r="211" spans="1:7" ht="19.5" customHeight="1" outlineLevel="1">
      <c r="A211" s="64"/>
      <c r="B211" s="87" t="s">
        <v>389</v>
      </c>
      <c r="C211" s="86"/>
      <c r="D211" s="86"/>
      <c r="E211" s="86"/>
      <c r="F211" s="86"/>
      <c r="G211" s="86"/>
    </row>
    <row r="212" spans="1:7" ht="23.25" customHeight="1">
      <c r="A212" s="82" t="s">
        <v>444</v>
      </c>
      <c r="B212" s="83" t="s">
        <v>398</v>
      </c>
      <c r="C212" s="84">
        <f>+C213*C214*C215</f>
        <v>0</v>
      </c>
      <c r="D212" s="84">
        <f>+D213*D214*D215</f>
        <v>0</v>
      </c>
      <c r="E212" s="84">
        <f>+E213*E214*E215</f>
        <v>0</v>
      </c>
      <c r="F212" s="84">
        <f>+F213*F214*F215</f>
        <v>0</v>
      </c>
      <c r="G212" s="84">
        <f>+G213*G214*G215</f>
        <v>0</v>
      </c>
    </row>
    <row r="213" spans="1:7" ht="19.5" customHeight="1" outlineLevel="1">
      <c r="A213" s="64"/>
      <c r="B213" s="87" t="s">
        <v>445</v>
      </c>
      <c r="C213" s="102"/>
      <c r="D213" s="102"/>
      <c r="E213" s="102"/>
      <c r="F213" s="102"/>
      <c r="G213" s="102"/>
    </row>
    <row r="214" spans="1:7" ht="19.5" customHeight="1" outlineLevel="1">
      <c r="A214" s="64"/>
      <c r="B214" s="87" t="s">
        <v>359</v>
      </c>
      <c r="C214" s="102"/>
      <c r="D214" s="102"/>
      <c r="E214" s="102"/>
      <c r="F214" s="102"/>
      <c r="G214" s="102"/>
    </row>
    <row r="215" spans="1:7" ht="19.5" customHeight="1" outlineLevel="1">
      <c r="A215" s="64"/>
      <c r="B215" s="87" t="s">
        <v>329</v>
      </c>
      <c r="C215" s="102"/>
      <c r="D215" s="102"/>
      <c r="E215" s="102"/>
      <c r="F215" s="102"/>
      <c r="G215" s="102"/>
    </row>
    <row r="216" spans="1:7" ht="19.5" customHeight="1">
      <c r="A216" s="91" t="s">
        <v>446</v>
      </c>
      <c r="B216" s="92" t="s">
        <v>418</v>
      </c>
      <c r="C216" s="93">
        <f>+C217*C218*C219</f>
        <v>0</v>
      </c>
      <c r="D216" s="93">
        <f>+D217*D218*D219</f>
        <v>0</v>
      </c>
      <c r="E216" s="93">
        <f>+E217*E218*E219</f>
        <v>0</v>
      </c>
      <c r="F216" s="93">
        <f>+F217*F218*F219</f>
        <v>0</v>
      </c>
      <c r="G216" s="93">
        <f>+G217*G218*G219</f>
        <v>0</v>
      </c>
    </row>
    <row r="217" spans="1:7" ht="19.5" customHeight="1" outlineLevel="1">
      <c r="A217" s="64"/>
      <c r="B217" s="87" t="s">
        <v>445</v>
      </c>
      <c r="C217" s="102"/>
      <c r="D217" s="102"/>
      <c r="E217" s="102"/>
      <c r="F217" s="102"/>
      <c r="G217" s="102"/>
    </row>
    <row r="218" spans="1:7" ht="19.5" customHeight="1" outlineLevel="1">
      <c r="A218" s="64"/>
      <c r="B218" s="87" t="s">
        <v>359</v>
      </c>
      <c r="C218" s="102"/>
      <c r="D218" s="102"/>
      <c r="E218" s="102"/>
      <c r="F218" s="102"/>
      <c r="G218" s="102"/>
    </row>
    <row r="219" spans="1:7" ht="19.5" customHeight="1" outlineLevel="1">
      <c r="A219" s="64"/>
      <c r="B219" s="87" t="s">
        <v>329</v>
      </c>
      <c r="C219" s="102"/>
      <c r="D219" s="102"/>
      <c r="E219" s="102"/>
      <c r="F219" s="102"/>
      <c r="G219" s="102"/>
    </row>
    <row r="220" spans="1:7" ht="19.5" customHeight="1">
      <c r="A220" s="82" t="s">
        <v>447</v>
      </c>
      <c r="B220" s="83" t="s">
        <v>404</v>
      </c>
      <c r="C220" s="84">
        <f>+C221*C222*C223</f>
        <v>0</v>
      </c>
      <c r="D220" s="84">
        <f>+D221*D222*D223</f>
        <v>0</v>
      </c>
      <c r="E220" s="84">
        <f>+E221*E222*E223</f>
        <v>0</v>
      </c>
      <c r="F220" s="84">
        <f>+F221*F222*F223</f>
        <v>0</v>
      </c>
      <c r="G220" s="84">
        <f>+G221*G222*G223</f>
        <v>0</v>
      </c>
    </row>
    <row r="221" spans="1:7" ht="19.5" customHeight="1" outlineLevel="1">
      <c r="A221" s="64"/>
      <c r="B221" s="87" t="s">
        <v>448</v>
      </c>
      <c r="C221" s="102"/>
      <c r="D221" s="102"/>
      <c r="E221" s="102"/>
      <c r="F221" s="102"/>
      <c r="G221" s="102"/>
    </row>
    <row r="222" spans="1:7" ht="19.5" customHeight="1" outlineLevel="1">
      <c r="A222" s="64"/>
      <c r="B222" s="87" t="s">
        <v>359</v>
      </c>
      <c r="C222" s="102"/>
      <c r="D222" s="102"/>
      <c r="E222" s="102"/>
      <c r="F222" s="102"/>
      <c r="G222" s="102"/>
    </row>
    <row r="223" spans="1:7" ht="19.5" customHeight="1" outlineLevel="1">
      <c r="A223" s="64"/>
      <c r="B223" s="87" t="s">
        <v>329</v>
      </c>
      <c r="C223" s="102"/>
      <c r="D223" s="102"/>
      <c r="E223" s="102"/>
      <c r="F223" s="102"/>
      <c r="G223" s="102"/>
    </row>
    <row r="224" spans="1:7" ht="19.5" customHeight="1">
      <c r="A224" s="62" t="s">
        <v>449</v>
      </c>
      <c r="B224" s="96" t="s">
        <v>450</v>
      </c>
      <c r="C224" s="97">
        <f>SUM(C225,C248)</f>
        <v>0</v>
      </c>
      <c r="D224" s="97">
        <f>SUM(D225,D248)</f>
        <v>0</v>
      </c>
      <c r="E224" s="97">
        <f>SUM(E225,E248)</f>
        <v>0</v>
      </c>
      <c r="F224" s="97">
        <f>SUM(F225,F248)</f>
        <v>0</v>
      </c>
      <c r="G224" s="97">
        <f>SUM(G225,G248)</f>
        <v>0</v>
      </c>
    </row>
    <row r="225" spans="1:7" ht="19.5" customHeight="1">
      <c r="A225" s="82" t="s">
        <v>451</v>
      </c>
      <c r="B225" s="83" t="s">
        <v>452</v>
      </c>
      <c r="C225" s="84">
        <f>SUM(C226,C229,C233,C237,C241,C244)</f>
        <v>0</v>
      </c>
      <c r="D225" s="84">
        <f>SUM(D226,D229,D233,D237,D241,D244)</f>
        <v>0</v>
      </c>
      <c r="E225" s="84">
        <f>SUM(E226,E229,E233,E237,E241,E244)</f>
        <v>0</v>
      </c>
      <c r="F225" s="84">
        <f>SUM(F226,F229,F233,F237,F241,F244)</f>
        <v>0</v>
      </c>
      <c r="G225" s="84">
        <f>SUM(G226,G229,G233,G237,G241,G244)</f>
        <v>0</v>
      </c>
    </row>
    <row r="226" spans="1:7" ht="19.5" customHeight="1">
      <c r="A226" s="64" t="s">
        <v>453</v>
      </c>
      <c r="B226" s="64" t="s">
        <v>454</v>
      </c>
      <c r="C226" s="86">
        <f>+C227*C228</f>
        <v>0</v>
      </c>
      <c r="D226" s="86">
        <f>+D227*D228</f>
        <v>0</v>
      </c>
      <c r="E226" s="86">
        <f>+E227*E228</f>
        <v>0</v>
      </c>
      <c r="F226" s="86">
        <f>+F227*F228</f>
        <v>0</v>
      </c>
      <c r="G226" s="86">
        <f>+G227*G228</f>
        <v>0</v>
      </c>
    </row>
    <row r="227" spans="1:7" ht="19.5" customHeight="1" outlineLevel="1">
      <c r="A227" s="64"/>
      <c r="B227" s="64" t="s">
        <v>455</v>
      </c>
      <c r="C227" s="86"/>
      <c r="D227" s="86"/>
      <c r="E227" s="86"/>
      <c r="F227" s="86"/>
      <c r="G227" s="86"/>
    </row>
    <row r="228" spans="1:7" ht="19.5" customHeight="1" outlineLevel="1">
      <c r="A228" s="64"/>
      <c r="B228" s="64" t="s">
        <v>456</v>
      </c>
      <c r="C228" s="86"/>
      <c r="D228" s="86"/>
      <c r="E228" s="86"/>
      <c r="F228" s="86"/>
      <c r="G228" s="86"/>
    </row>
    <row r="229" spans="1:7">
      <c r="A229" s="64" t="s">
        <v>457</v>
      </c>
      <c r="B229" s="64" t="s">
        <v>458</v>
      </c>
      <c r="C229" s="86">
        <f>+C230*C231*C232</f>
        <v>0</v>
      </c>
      <c r="D229" s="86">
        <f>+D230*D231*D232</f>
        <v>0</v>
      </c>
      <c r="E229" s="86">
        <f>+E230*E231*E232</f>
        <v>0</v>
      </c>
      <c r="F229" s="86">
        <f>+F230*F231*F232</f>
        <v>0</v>
      </c>
      <c r="G229" s="86">
        <f>+G230*G231*G232</f>
        <v>0</v>
      </c>
    </row>
    <row r="230" spans="1:7" ht="19.5" customHeight="1" outlineLevel="1">
      <c r="A230" s="64"/>
      <c r="B230" s="64" t="s">
        <v>455</v>
      </c>
      <c r="C230" s="86"/>
      <c r="D230" s="86"/>
      <c r="E230" s="86"/>
      <c r="F230" s="86"/>
      <c r="G230" s="86"/>
    </row>
    <row r="231" spans="1:7" ht="19.5" customHeight="1" outlineLevel="1">
      <c r="A231" s="64"/>
      <c r="B231" s="64" t="s">
        <v>456</v>
      </c>
      <c r="C231" s="86"/>
      <c r="D231" s="86"/>
      <c r="E231" s="86"/>
      <c r="F231" s="86"/>
      <c r="G231" s="86"/>
    </row>
    <row r="232" spans="1:7" ht="19.5" customHeight="1" outlineLevel="1">
      <c r="A232" s="64"/>
      <c r="B232" s="64" t="s">
        <v>329</v>
      </c>
      <c r="C232" s="86"/>
      <c r="D232" s="86"/>
      <c r="E232" s="86"/>
      <c r="F232" s="86"/>
      <c r="G232" s="86"/>
    </row>
    <row r="233" spans="1:7" ht="19.5" customHeight="1">
      <c r="A233" s="64" t="s">
        <v>459</v>
      </c>
      <c r="B233" s="64" t="s">
        <v>460</v>
      </c>
      <c r="C233" s="86">
        <f>+C234*C235*C236</f>
        <v>0</v>
      </c>
      <c r="D233" s="86">
        <f>+D234*D235*D236</f>
        <v>0</v>
      </c>
      <c r="E233" s="86">
        <f>+E234*E235*E236</f>
        <v>0</v>
      </c>
      <c r="F233" s="86">
        <f>+F234*F235*F236</f>
        <v>0</v>
      </c>
      <c r="G233" s="86">
        <f>+G234*G235*G236</f>
        <v>0</v>
      </c>
    </row>
    <row r="234" spans="1:7" ht="19.5" customHeight="1" outlineLevel="1">
      <c r="A234" s="64"/>
      <c r="B234" s="64" t="s">
        <v>455</v>
      </c>
      <c r="C234" s="86"/>
      <c r="D234" s="86"/>
      <c r="E234" s="86"/>
      <c r="F234" s="86"/>
      <c r="G234" s="86"/>
    </row>
    <row r="235" spans="1:7" ht="19.5" customHeight="1" outlineLevel="1">
      <c r="A235" s="64"/>
      <c r="B235" s="64" t="s">
        <v>456</v>
      </c>
      <c r="C235" s="86"/>
      <c r="D235" s="86"/>
      <c r="E235" s="86"/>
      <c r="F235" s="86"/>
      <c r="G235" s="86"/>
    </row>
    <row r="236" spans="1:7" ht="19.5" customHeight="1" outlineLevel="1">
      <c r="A236" s="64"/>
      <c r="B236" s="64" t="s">
        <v>329</v>
      </c>
      <c r="C236" s="86"/>
      <c r="D236" s="86"/>
      <c r="E236" s="86"/>
      <c r="F236" s="86"/>
      <c r="G236" s="86"/>
    </row>
    <row r="237" spans="1:7" ht="19.5" customHeight="1">
      <c r="A237" s="64" t="s">
        <v>461</v>
      </c>
      <c r="B237" s="64" t="s">
        <v>462</v>
      </c>
      <c r="C237" s="86">
        <f>+C238*C239*C240</f>
        <v>0</v>
      </c>
      <c r="D237" s="86">
        <f>+D238*D239*D240</f>
        <v>0</v>
      </c>
      <c r="E237" s="86">
        <f>+E238*E239*E240</f>
        <v>0</v>
      </c>
      <c r="F237" s="86">
        <f>+F238*F239*F240</f>
        <v>0</v>
      </c>
      <c r="G237" s="86">
        <f>+G238*G239*G240</f>
        <v>0</v>
      </c>
    </row>
    <row r="238" spans="1:7" ht="19.5" customHeight="1" outlineLevel="1">
      <c r="A238" s="64"/>
      <c r="B238" s="64" t="s">
        <v>455</v>
      </c>
      <c r="C238" s="86"/>
      <c r="D238" s="86"/>
      <c r="E238" s="86"/>
      <c r="F238" s="86"/>
      <c r="G238" s="86"/>
    </row>
    <row r="239" spans="1:7" ht="19.5" customHeight="1" outlineLevel="1">
      <c r="A239" s="64"/>
      <c r="B239" s="64" t="s">
        <v>456</v>
      </c>
      <c r="C239" s="86"/>
      <c r="D239" s="86"/>
      <c r="E239" s="86"/>
      <c r="F239" s="86"/>
      <c r="G239" s="86"/>
    </row>
    <row r="240" spans="1:7" ht="19.5" customHeight="1" outlineLevel="1">
      <c r="A240" s="64"/>
      <c r="B240" s="64" t="s">
        <v>329</v>
      </c>
      <c r="C240" s="86"/>
      <c r="D240" s="86"/>
      <c r="E240" s="86"/>
      <c r="F240" s="86"/>
      <c r="G240" s="86"/>
    </row>
    <row r="241" spans="1:7" ht="19.5" customHeight="1">
      <c r="A241" s="64" t="s">
        <v>463</v>
      </c>
      <c r="B241" s="64" t="s">
        <v>464</v>
      </c>
      <c r="C241" s="86">
        <f>+C242*C243</f>
        <v>0</v>
      </c>
      <c r="D241" s="86">
        <f>+D242*D243</f>
        <v>0</v>
      </c>
      <c r="E241" s="86">
        <f>+E242*E243</f>
        <v>0</v>
      </c>
      <c r="F241" s="86">
        <f>+F242*F243</f>
        <v>0</v>
      </c>
      <c r="G241" s="86">
        <f>+G242*G243</f>
        <v>0</v>
      </c>
    </row>
    <row r="242" spans="1:7" ht="19.5" customHeight="1" outlineLevel="1">
      <c r="A242" s="64"/>
      <c r="B242" s="64" t="s">
        <v>455</v>
      </c>
      <c r="C242" s="86"/>
      <c r="D242" s="86"/>
      <c r="E242" s="86"/>
      <c r="F242" s="86"/>
      <c r="G242" s="86"/>
    </row>
    <row r="243" spans="1:7" ht="19.5" customHeight="1" outlineLevel="1">
      <c r="A243" s="64"/>
      <c r="B243" s="64" t="s">
        <v>456</v>
      </c>
      <c r="C243" s="86"/>
      <c r="D243" s="86"/>
      <c r="E243" s="86"/>
      <c r="F243" s="86"/>
      <c r="G243" s="86"/>
    </row>
    <row r="244" spans="1:7" ht="19.5" customHeight="1">
      <c r="A244" s="64" t="s">
        <v>465</v>
      </c>
      <c r="B244" s="64" t="s">
        <v>466</v>
      </c>
      <c r="C244" s="86">
        <f>+C245*C246*C247</f>
        <v>0</v>
      </c>
      <c r="D244" s="86">
        <f>+D245*D246*D247</f>
        <v>0</v>
      </c>
      <c r="E244" s="86">
        <f>+E245*E246*E247</f>
        <v>0</v>
      </c>
      <c r="F244" s="86">
        <f>+F245*F246*F247</f>
        <v>0</v>
      </c>
      <c r="G244" s="86">
        <f>+G245*G246*G247</f>
        <v>0</v>
      </c>
    </row>
    <row r="245" spans="1:7" ht="19.5" customHeight="1" outlineLevel="1">
      <c r="A245" s="64"/>
      <c r="B245" s="64" t="s">
        <v>455</v>
      </c>
      <c r="C245" s="86"/>
      <c r="D245" s="86"/>
      <c r="E245" s="86"/>
      <c r="F245" s="86"/>
      <c r="G245" s="86"/>
    </row>
    <row r="246" spans="1:7" ht="19.5" customHeight="1" outlineLevel="1">
      <c r="A246" s="66"/>
      <c r="B246" s="66" t="s">
        <v>456</v>
      </c>
      <c r="C246" s="90"/>
      <c r="D246" s="90"/>
      <c r="E246" s="90"/>
      <c r="F246" s="90"/>
      <c r="G246" s="90"/>
    </row>
    <row r="247" spans="1:7" ht="19.5" customHeight="1" outlineLevel="1">
      <c r="A247" s="68"/>
      <c r="B247" s="68" t="s">
        <v>329</v>
      </c>
      <c r="C247" s="100"/>
      <c r="D247" s="100"/>
      <c r="E247" s="100"/>
      <c r="F247" s="100"/>
      <c r="G247" s="100"/>
    </row>
    <row r="248" spans="1:7" ht="19.5" customHeight="1">
      <c r="A248" s="82" t="s">
        <v>467</v>
      </c>
      <c r="B248" s="83" t="s">
        <v>468</v>
      </c>
      <c r="C248" s="84">
        <f>SUM(C249,C253,C257,C261,C265,C269,C273)</f>
        <v>0</v>
      </c>
      <c r="D248" s="84">
        <f>SUM(D249,D253,D257,D261,D265,D269,D273)</f>
        <v>0</v>
      </c>
      <c r="E248" s="84">
        <f>SUM(E249,E253,E257,E261,E265,E269,E273)</f>
        <v>0</v>
      </c>
      <c r="F248" s="84">
        <f>SUM(F249,F253,F257,F261,F265,F269,F273)</f>
        <v>0</v>
      </c>
      <c r="G248" s="84">
        <f>SUM(G249,G253,G257,G261,G265,G269,G273)</f>
        <v>0</v>
      </c>
    </row>
    <row r="249" spans="1:7" ht="19.5" customHeight="1">
      <c r="A249" s="64" t="s">
        <v>469</v>
      </c>
      <c r="B249" s="87" t="s">
        <v>470</v>
      </c>
      <c r="C249" s="86">
        <f>+C250*C251*C252</f>
        <v>0</v>
      </c>
      <c r="D249" s="86">
        <f>+D250*D251*D252</f>
        <v>0</v>
      </c>
      <c r="E249" s="86">
        <f>+E250*E251*E252</f>
        <v>0</v>
      </c>
      <c r="F249" s="86">
        <f>+F250*F251*F252</f>
        <v>0</v>
      </c>
      <c r="G249" s="86">
        <f>+G250*G251*G252</f>
        <v>0</v>
      </c>
    </row>
    <row r="250" spans="1:7" ht="19.5" customHeight="1" outlineLevel="1">
      <c r="A250" s="64"/>
      <c r="B250" s="64" t="s">
        <v>471</v>
      </c>
      <c r="C250" s="86"/>
      <c r="D250" s="86"/>
      <c r="E250" s="86"/>
      <c r="F250" s="86"/>
      <c r="G250" s="86"/>
    </row>
    <row r="251" spans="1:7" ht="19.5" customHeight="1" outlineLevel="1">
      <c r="A251" s="64"/>
      <c r="B251" s="64" t="s">
        <v>472</v>
      </c>
      <c r="C251" s="86"/>
      <c r="D251" s="86"/>
      <c r="E251" s="86"/>
      <c r="F251" s="86"/>
      <c r="G251" s="86"/>
    </row>
    <row r="252" spans="1:7" ht="19.5" customHeight="1" outlineLevel="1">
      <c r="A252" s="64"/>
      <c r="B252" s="64" t="s">
        <v>329</v>
      </c>
      <c r="C252" s="86"/>
      <c r="D252" s="86"/>
      <c r="E252" s="86"/>
      <c r="F252" s="86"/>
      <c r="G252" s="86"/>
    </row>
    <row r="253" spans="1:7" ht="19.5" customHeight="1">
      <c r="A253" s="64" t="s">
        <v>473</v>
      </c>
      <c r="B253" s="87" t="s">
        <v>474</v>
      </c>
      <c r="C253" s="86">
        <f>+C254*C255*C256</f>
        <v>0</v>
      </c>
      <c r="D253" s="86">
        <f>+D254*D255*D256</f>
        <v>0</v>
      </c>
      <c r="E253" s="86">
        <f>+E254*E255*E256</f>
        <v>0</v>
      </c>
      <c r="F253" s="86">
        <f>+F254*F255*F256</f>
        <v>0</v>
      </c>
      <c r="G253" s="86">
        <f>+G254*G255*G256</f>
        <v>0</v>
      </c>
    </row>
    <row r="254" spans="1:7" ht="19.5" customHeight="1" outlineLevel="1">
      <c r="A254" s="64"/>
      <c r="B254" s="64" t="s">
        <v>471</v>
      </c>
      <c r="C254" s="86"/>
      <c r="D254" s="86"/>
      <c r="E254" s="86"/>
      <c r="F254" s="86"/>
      <c r="G254" s="86"/>
    </row>
    <row r="255" spans="1:7" ht="19.5" customHeight="1" outlineLevel="1">
      <c r="A255" s="64"/>
      <c r="B255" s="64" t="s">
        <v>472</v>
      </c>
      <c r="C255" s="86"/>
      <c r="D255" s="86"/>
      <c r="E255" s="86"/>
      <c r="F255" s="86"/>
      <c r="G255" s="86"/>
    </row>
    <row r="256" spans="1:7" ht="19.5" customHeight="1" outlineLevel="1">
      <c r="A256" s="64"/>
      <c r="B256" s="64" t="s">
        <v>329</v>
      </c>
      <c r="C256" s="86"/>
      <c r="D256" s="86"/>
      <c r="E256" s="86"/>
      <c r="F256" s="86"/>
      <c r="G256" s="86"/>
    </row>
    <row r="257" spans="1:7" ht="19.5" customHeight="1">
      <c r="A257" s="64" t="s">
        <v>475</v>
      </c>
      <c r="B257" s="87" t="s">
        <v>476</v>
      </c>
      <c r="C257" s="86">
        <f>+C258*C259*C260</f>
        <v>0</v>
      </c>
      <c r="D257" s="86">
        <f>+D258*D259*D260</f>
        <v>0</v>
      </c>
      <c r="E257" s="86">
        <f>+E258*E259*E260</f>
        <v>0</v>
      </c>
      <c r="F257" s="86">
        <f>+F258*F259*F260</f>
        <v>0</v>
      </c>
      <c r="G257" s="86">
        <f>+G258*G259*G260</f>
        <v>0</v>
      </c>
    </row>
    <row r="258" spans="1:7" ht="19.5" customHeight="1" outlineLevel="1">
      <c r="A258" s="64"/>
      <c r="B258" s="87" t="s">
        <v>477</v>
      </c>
      <c r="C258" s="86"/>
      <c r="D258" s="86"/>
      <c r="E258" s="86"/>
      <c r="F258" s="86"/>
      <c r="G258" s="86"/>
    </row>
    <row r="259" spans="1:7" ht="19.5" customHeight="1" outlineLevel="1">
      <c r="A259" s="64"/>
      <c r="B259" s="87" t="s">
        <v>478</v>
      </c>
      <c r="C259" s="86"/>
      <c r="D259" s="86"/>
      <c r="E259" s="86"/>
      <c r="F259" s="86"/>
      <c r="G259" s="86"/>
    </row>
    <row r="260" spans="1:7" ht="19.5" customHeight="1" outlineLevel="1">
      <c r="A260" s="64"/>
      <c r="B260" s="87" t="s">
        <v>329</v>
      </c>
      <c r="C260" s="86"/>
      <c r="D260" s="86"/>
      <c r="E260" s="86"/>
      <c r="F260" s="86"/>
      <c r="G260" s="86"/>
    </row>
    <row r="261" spans="1:7" ht="19.5" customHeight="1">
      <c r="A261" s="64" t="s">
        <v>479</v>
      </c>
      <c r="B261" s="87" t="s">
        <v>480</v>
      </c>
      <c r="C261" s="86">
        <f>+C262*C263*C264</f>
        <v>0</v>
      </c>
      <c r="D261" s="86">
        <f>+D262*D263*D264</f>
        <v>0</v>
      </c>
      <c r="E261" s="86">
        <f>+E262*E263*E264</f>
        <v>0</v>
      </c>
      <c r="F261" s="86">
        <f>+F262*F263*F264</f>
        <v>0</v>
      </c>
      <c r="G261" s="86">
        <f>+G262*G263*G264</f>
        <v>0</v>
      </c>
    </row>
    <row r="262" spans="1:7" ht="19.5" customHeight="1" outlineLevel="1">
      <c r="A262" s="64"/>
      <c r="B262" s="87" t="s">
        <v>477</v>
      </c>
      <c r="C262" s="86"/>
      <c r="D262" s="86"/>
      <c r="E262" s="86"/>
      <c r="F262" s="86"/>
      <c r="G262" s="86"/>
    </row>
    <row r="263" spans="1:7" ht="19.5" customHeight="1" outlineLevel="1">
      <c r="A263" s="64"/>
      <c r="B263" s="87" t="s">
        <v>478</v>
      </c>
      <c r="C263" s="86"/>
      <c r="D263" s="86"/>
      <c r="E263" s="86"/>
      <c r="F263" s="86"/>
      <c r="G263" s="86"/>
    </row>
    <row r="264" spans="1:7" ht="19.5" customHeight="1" outlineLevel="1">
      <c r="A264" s="64"/>
      <c r="B264" s="87" t="s">
        <v>329</v>
      </c>
      <c r="C264" s="86"/>
      <c r="D264" s="86"/>
      <c r="E264" s="86"/>
      <c r="F264" s="86"/>
      <c r="G264" s="86"/>
    </row>
    <row r="265" spans="1:7" ht="19.5" customHeight="1">
      <c r="A265" s="64" t="s">
        <v>481</v>
      </c>
      <c r="B265" s="87" t="s">
        <v>482</v>
      </c>
      <c r="C265" s="86">
        <f>+C266*C267*C268</f>
        <v>0</v>
      </c>
      <c r="D265" s="86">
        <f>+D266*D267*D268</f>
        <v>0</v>
      </c>
      <c r="E265" s="86">
        <f>+E266*E267*E268</f>
        <v>0</v>
      </c>
      <c r="F265" s="86">
        <f>+F266*F267*F268</f>
        <v>0</v>
      </c>
      <c r="G265" s="86">
        <f>+G266*G267*G268</f>
        <v>0</v>
      </c>
    </row>
    <row r="266" spans="1:7" ht="19.5" customHeight="1" outlineLevel="1">
      <c r="A266" s="64"/>
      <c r="B266" s="87" t="s">
        <v>477</v>
      </c>
      <c r="C266" s="86"/>
      <c r="D266" s="86"/>
      <c r="E266" s="86"/>
      <c r="F266" s="86"/>
      <c r="G266" s="86"/>
    </row>
    <row r="267" spans="1:7" ht="19.5" customHeight="1" outlineLevel="1">
      <c r="A267" s="64"/>
      <c r="B267" s="87" t="s">
        <v>478</v>
      </c>
      <c r="C267" s="86"/>
      <c r="D267" s="86"/>
      <c r="E267" s="86"/>
      <c r="F267" s="86"/>
      <c r="G267" s="86"/>
    </row>
    <row r="268" spans="1:7" ht="19.5" customHeight="1" outlineLevel="1">
      <c r="A268" s="64"/>
      <c r="B268" s="87" t="s">
        <v>329</v>
      </c>
      <c r="C268" s="86"/>
      <c r="D268" s="86"/>
      <c r="E268" s="86"/>
      <c r="F268" s="86"/>
      <c r="G268" s="86"/>
    </row>
    <row r="269" spans="1:7" ht="19.5" customHeight="1">
      <c r="A269" s="64" t="s">
        <v>483</v>
      </c>
      <c r="B269" s="87" t="s">
        <v>484</v>
      </c>
      <c r="C269" s="86">
        <f>+C270*C271*C272</f>
        <v>0</v>
      </c>
      <c r="D269" s="86">
        <f>+D270*D271*D272</f>
        <v>0</v>
      </c>
      <c r="E269" s="86">
        <f>+E270*E271*E272</f>
        <v>0</v>
      </c>
      <c r="F269" s="86">
        <f>+F270*F271*F272</f>
        <v>0</v>
      </c>
      <c r="G269" s="86">
        <f>+G270*G271*G272</f>
        <v>0</v>
      </c>
    </row>
    <row r="270" spans="1:7" ht="19.5" customHeight="1" outlineLevel="1">
      <c r="A270" s="64"/>
      <c r="B270" s="87" t="s">
        <v>477</v>
      </c>
      <c r="C270" s="86"/>
      <c r="D270" s="86"/>
      <c r="E270" s="86"/>
      <c r="F270" s="86"/>
      <c r="G270" s="86"/>
    </row>
    <row r="271" spans="1:7" ht="19.5" customHeight="1" outlineLevel="1">
      <c r="A271" s="64"/>
      <c r="B271" s="87" t="s">
        <v>478</v>
      </c>
      <c r="C271" s="86"/>
      <c r="D271" s="86"/>
      <c r="E271" s="86"/>
      <c r="F271" s="86"/>
      <c r="G271" s="86"/>
    </row>
    <row r="272" spans="1:7" ht="19.5" customHeight="1" outlineLevel="1">
      <c r="A272" s="64"/>
      <c r="B272" s="87" t="s">
        <v>329</v>
      </c>
      <c r="C272" s="86"/>
      <c r="D272" s="86"/>
      <c r="E272" s="86"/>
      <c r="F272" s="86"/>
      <c r="G272" s="86"/>
    </row>
    <row r="273" spans="1:7" ht="19.5" customHeight="1">
      <c r="A273" s="64" t="s">
        <v>485</v>
      </c>
      <c r="B273" s="87" t="s">
        <v>486</v>
      </c>
      <c r="C273" s="86">
        <f>+C274*C275*C276</f>
        <v>0</v>
      </c>
      <c r="D273" s="86">
        <f>+D274*D275*D276</f>
        <v>0</v>
      </c>
      <c r="E273" s="86">
        <f>+E274*E275*E276</f>
        <v>0</v>
      </c>
      <c r="F273" s="86">
        <f>+F274*F275*F276</f>
        <v>0</v>
      </c>
      <c r="G273" s="86">
        <f>+G274*G275*G276</f>
        <v>0</v>
      </c>
    </row>
    <row r="274" spans="1:7" ht="19.5" customHeight="1" outlineLevel="1">
      <c r="A274" s="64"/>
      <c r="B274" s="87" t="s">
        <v>477</v>
      </c>
      <c r="C274" s="86"/>
      <c r="D274" s="86"/>
      <c r="E274" s="86"/>
      <c r="F274" s="86"/>
      <c r="G274" s="86"/>
    </row>
    <row r="275" spans="1:7" ht="19.5" customHeight="1" outlineLevel="1">
      <c r="A275" s="64"/>
      <c r="B275" s="87" t="s">
        <v>478</v>
      </c>
      <c r="C275" s="86"/>
      <c r="D275" s="86"/>
      <c r="E275" s="86"/>
      <c r="F275" s="86"/>
      <c r="G275" s="86"/>
    </row>
    <row r="276" spans="1:7" ht="19.5" customHeight="1" outlineLevel="1">
      <c r="A276" s="64"/>
      <c r="B276" s="87" t="s">
        <v>329</v>
      </c>
      <c r="C276" s="86"/>
      <c r="D276" s="86"/>
      <c r="E276" s="86"/>
      <c r="F276" s="86"/>
      <c r="G276" s="86"/>
    </row>
    <row r="277" spans="1:7" ht="19.5" customHeight="1">
      <c r="A277" s="108">
        <v>4</v>
      </c>
      <c r="B277" s="109" t="s">
        <v>270</v>
      </c>
      <c r="C277" s="110">
        <f>SUM(C278:C280,C366)</f>
        <v>0</v>
      </c>
      <c r="D277" s="110">
        <f>SUM(D278:D280)</f>
        <v>0</v>
      </c>
      <c r="E277" s="110">
        <f>SUM(E278:E280)</f>
        <v>0</v>
      </c>
      <c r="F277" s="110">
        <f>SUM(F278:F280)</f>
        <v>0</v>
      </c>
      <c r="G277" s="110">
        <f>SUM(G278:G280)</f>
        <v>0</v>
      </c>
    </row>
    <row r="278" spans="1:7" s="8" customFormat="1" ht="19.5" customHeight="1">
      <c r="A278" s="73">
        <v>4.0999999999999996</v>
      </c>
      <c r="B278" s="74" t="s">
        <v>487</v>
      </c>
      <c r="C278" s="75"/>
      <c r="D278" s="75"/>
      <c r="E278" s="75"/>
      <c r="F278" s="75"/>
      <c r="G278" s="75"/>
    </row>
    <row r="279" spans="1:7" s="8" customFormat="1" ht="19.5" customHeight="1">
      <c r="A279" s="59">
        <v>4.2</v>
      </c>
      <c r="B279" s="60" t="s">
        <v>488</v>
      </c>
      <c r="C279" s="61"/>
      <c r="D279" s="61"/>
      <c r="E279" s="61"/>
      <c r="F279" s="61"/>
      <c r="G279" s="61"/>
    </row>
    <row r="280" spans="1:7" s="8" customFormat="1" ht="19.5" customHeight="1">
      <c r="A280" s="59">
        <v>4.3</v>
      </c>
      <c r="B280" s="60" t="s">
        <v>489</v>
      </c>
      <c r="C280" s="61">
        <f>SUM(C281,C298,C315,C332,C349)</f>
        <v>0</v>
      </c>
      <c r="D280" s="61">
        <f>SUM(D281,D298,D315,D332,D349)</f>
        <v>0</v>
      </c>
      <c r="E280" s="61">
        <f>SUM(E281,E298,E315,E332,E349)</f>
        <v>0</v>
      </c>
      <c r="F280" s="61">
        <f>SUM(F281,F298,F315,F332,F349)</f>
        <v>0</v>
      </c>
      <c r="G280" s="61">
        <f>SUM(G281,G298,G315,G332,G349)</f>
        <v>0</v>
      </c>
    </row>
    <row r="281" spans="1:7" ht="19.5" customHeight="1">
      <c r="A281" s="62" t="s">
        <v>490</v>
      </c>
      <c r="B281" s="62" t="s">
        <v>491</v>
      </c>
      <c r="C281" s="63">
        <f>SUM(C282,C286,C290,C294)</f>
        <v>0</v>
      </c>
      <c r="D281" s="63">
        <f>SUM(D282,D286,D290,D294)</f>
        <v>0</v>
      </c>
      <c r="E281" s="63">
        <f>SUM(E282,E286,E290,E294)</f>
        <v>0</v>
      </c>
      <c r="F281" s="63">
        <f>SUM(F282,F286,F290,F294)</f>
        <v>0</v>
      </c>
      <c r="G281" s="63">
        <f>SUM(G282,G286,G290,G294)</f>
        <v>0</v>
      </c>
    </row>
    <row r="282" spans="1:7">
      <c r="A282" s="82" t="s">
        <v>492</v>
      </c>
      <c r="B282" s="83" t="s">
        <v>493</v>
      </c>
      <c r="C282" s="111">
        <f>+C283+C284+C285</f>
        <v>0</v>
      </c>
      <c r="D282" s="111">
        <f>+D283+D284+D285</f>
        <v>0</v>
      </c>
      <c r="E282" s="111">
        <f>+E283+E284+E285</f>
        <v>0</v>
      </c>
      <c r="F282" s="111">
        <f>+F283+F284+F285</f>
        <v>0</v>
      </c>
      <c r="G282" s="111">
        <f>+G283+G284+G285</f>
        <v>0</v>
      </c>
    </row>
    <row r="283" spans="1:7" ht="19.5" customHeight="1" outlineLevel="1">
      <c r="A283" s="64"/>
      <c r="B283" s="87" t="s">
        <v>494</v>
      </c>
      <c r="C283" s="65"/>
      <c r="D283" s="65"/>
      <c r="E283" s="65"/>
      <c r="F283" s="65"/>
      <c r="G283" s="65"/>
    </row>
    <row r="284" spans="1:7" ht="19.5" customHeight="1" outlineLevel="1">
      <c r="A284" s="64"/>
      <c r="B284" s="87" t="s">
        <v>495</v>
      </c>
      <c r="C284" s="65"/>
      <c r="D284" s="65"/>
      <c r="E284" s="65"/>
      <c r="F284" s="65"/>
      <c r="G284" s="65"/>
    </row>
    <row r="285" spans="1:7" ht="19.5" customHeight="1" outlineLevel="1">
      <c r="A285" s="64"/>
      <c r="B285" s="87" t="s">
        <v>329</v>
      </c>
      <c r="C285" s="65"/>
      <c r="D285" s="65"/>
      <c r="E285" s="65"/>
      <c r="F285" s="65"/>
      <c r="G285" s="65"/>
    </row>
    <row r="286" spans="1:7" s="94" customFormat="1">
      <c r="A286" s="82" t="s">
        <v>496</v>
      </c>
      <c r="B286" s="83" t="s">
        <v>497</v>
      </c>
      <c r="C286" s="111">
        <f>+C287*C288*C289</f>
        <v>0</v>
      </c>
      <c r="D286" s="111">
        <f>+D287*D288*D289</f>
        <v>0</v>
      </c>
      <c r="E286" s="111">
        <f>+E287*E288*E289</f>
        <v>0</v>
      </c>
      <c r="F286" s="111">
        <f>+F287*F288*F289</f>
        <v>0</v>
      </c>
      <c r="G286" s="111">
        <f>+G287*G288*G289</f>
        <v>0</v>
      </c>
    </row>
    <row r="287" spans="1:7" ht="19.5" customHeight="1" outlineLevel="1">
      <c r="A287" s="64"/>
      <c r="B287" s="87" t="s">
        <v>498</v>
      </c>
      <c r="C287" s="65"/>
      <c r="D287" s="65"/>
      <c r="E287" s="65"/>
      <c r="F287" s="65"/>
      <c r="G287" s="65"/>
    </row>
    <row r="288" spans="1:7" ht="19.5" customHeight="1" outlineLevel="1">
      <c r="A288" s="64"/>
      <c r="B288" s="87" t="s">
        <v>499</v>
      </c>
      <c r="C288" s="65"/>
      <c r="D288" s="65"/>
      <c r="E288" s="65"/>
      <c r="F288" s="65"/>
      <c r="G288" s="65"/>
    </row>
    <row r="289" spans="1:7" ht="19.5" customHeight="1" outlineLevel="1">
      <c r="A289" s="64"/>
      <c r="B289" s="87" t="s">
        <v>329</v>
      </c>
      <c r="C289" s="65"/>
      <c r="D289" s="65"/>
      <c r="E289" s="65"/>
      <c r="F289" s="65"/>
      <c r="G289" s="65"/>
    </row>
    <row r="290" spans="1:7" ht="19.5" customHeight="1">
      <c r="A290" s="82" t="s">
        <v>500</v>
      </c>
      <c r="B290" s="83" t="s">
        <v>501</v>
      </c>
      <c r="C290" s="111">
        <f>+C291*C292*C293</f>
        <v>0</v>
      </c>
      <c r="D290" s="111">
        <f>+D291*D292*D293</f>
        <v>0</v>
      </c>
      <c r="E290" s="111">
        <f>+E291*E292*E293</f>
        <v>0</v>
      </c>
      <c r="F290" s="111">
        <f>+F291*F292*F293</f>
        <v>0</v>
      </c>
      <c r="G290" s="111">
        <f>+G291*G292*G293</f>
        <v>0</v>
      </c>
    </row>
    <row r="291" spans="1:7" ht="19.5" customHeight="1" outlineLevel="1">
      <c r="A291" s="64"/>
      <c r="B291" s="87" t="s">
        <v>502</v>
      </c>
      <c r="C291" s="65"/>
      <c r="D291" s="65"/>
      <c r="E291" s="65"/>
      <c r="F291" s="65"/>
      <c r="G291" s="65"/>
    </row>
    <row r="292" spans="1:7" ht="19.5" customHeight="1" outlineLevel="1">
      <c r="A292" s="64"/>
      <c r="B292" s="87" t="s">
        <v>499</v>
      </c>
      <c r="C292" s="65"/>
      <c r="D292" s="65"/>
      <c r="E292" s="65"/>
      <c r="F292" s="65"/>
      <c r="G292" s="65"/>
    </row>
    <row r="293" spans="1:7" ht="19.5" customHeight="1" outlineLevel="1">
      <c r="A293" s="64"/>
      <c r="B293" s="87" t="s">
        <v>329</v>
      </c>
      <c r="C293" s="65"/>
      <c r="D293" s="65"/>
      <c r="E293" s="65"/>
      <c r="F293" s="65"/>
      <c r="G293" s="65"/>
    </row>
    <row r="294" spans="1:7" ht="19.5" customHeight="1">
      <c r="A294" s="82" t="s">
        <v>503</v>
      </c>
      <c r="B294" s="83" t="s">
        <v>504</v>
      </c>
      <c r="C294" s="111">
        <f>+C295*C296*C297</f>
        <v>0</v>
      </c>
      <c r="D294" s="111">
        <f>+D295*D296*D297</f>
        <v>0</v>
      </c>
      <c r="E294" s="111">
        <f>+E295*E296*E297</f>
        <v>0</v>
      </c>
      <c r="F294" s="111">
        <f>+F295*F296*F297</f>
        <v>0</v>
      </c>
      <c r="G294" s="111">
        <f>+G295*G296*G297</f>
        <v>0</v>
      </c>
    </row>
    <row r="295" spans="1:7" ht="19.5" customHeight="1" outlineLevel="1">
      <c r="A295" s="64"/>
      <c r="B295" s="87" t="s">
        <v>505</v>
      </c>
      <c r="C295" s="65"/>
      <c r="D295" s="65"/>
      <c r="E295" s="65"/>
      <c r="F295" s="65"/>
      <c r="G295" s="65"/>
    </row>
    <row r="296" spans="1:7" ht="19.5" customHeight="1" outlineLevel="1">
      <c r="A296" s="64"/>
      <c r="B296" s="87" t="s">
        <v>495</v>
      </c>
      <c r="C296" s="65"/>
      <c r="D296" s="65"/>
      <c r="E296" s="65"/>
      <c r="F296" s="65"/>
      <c r="G296" s="65"/>
    </row>
    <row r="297" spans="1:7" ht="19.5" customHeight="1" outlineLevel="1">
      <c r="A297" s="64"/>
      <c r="B297" s="87" t="s">
        <v>329</v>
      </c>
      <c r="C297" s="65"/>
      <c r="D297" s="65"/>
      <c r="E297" s="65"/>
      <c r="F297" s="65"/>
      <c r="G297" s="65"/>
    </row>
    <row r="298" spans="1:7" ht="19.5" customHeight="1">
      <c r="A298" s="62" t="s">
        <v>506</v>
      </c>
      <c r="B298" s="96" t="s">
        <v>507</v>
      </c>
      <c r="C298" s="97">
        <f>SUM(C299,C303,C307,C311)</f>
        <v>0</v>
      </c>
      <c r="D298" s="97">
        <f>SUM(D299,D303,D307,D311)</f>
        <v>0</v>
      </c>
      <c r="E298" s="97">
        <f>SUM(E299,E303,E307,E311)</f>
        <v>0</v>
      </c>
      <c r="F298" s="97">
        <f>SUM(F299,F303,F307,F311)</f>
        <v>0</v>
      </c>
      <c r="G298" s="97">
        <f>SUM(G299,G303,G307,G311)</f>
        <v>0</v>
      </c>
    </row>
    <row r="299" spans="1:7">
      <c r="A299" s="82" t="s">
        <v>508</v>
      </c>
      <c r="B299" s="83" t="s">
        <v>493</v>
      </c>
      <c r="C299" s="111">
        <f>+C300+C301+C302</f>
        <v>0</v>
      </c>
      <c r="D299" s="111">
        <f>+D300+D301+D302</f>
        <v>0</v>
      </c>
      <c r="E299" s="111">
        <f>+E300+E301+E302</f>
        <v>0</v>
      </c>
      <c r="F299" s="111">
        <f>+F300+F301+F302</f>
        <v>0</v>
      </c>
      <c r="G299" s="111">
        <f>+G300+G301+G302</f>
        <v>0</v>
      </c>
    </row>
    <row r="300" spans="1:7" ht="19.5" customHeight="1" outlineLevel="1">
      <c r="A300" s="64"/>
      <c r="B300" s="87" t="s">
        <v>494</v>
      </c>
      <c r="C300" s="65"/>
      <c r="D300" s="65"/>
      <c r="E300" s="65"/>
      <c r="F300" s="65"/>
      <c r="G300" s="65"/>
    </row>
    <row r="301" spans="1:7" ht="19.5" customHeight="1" outlineLevel="1">
      <c r="A301" s="64"/>
      <c r="B301" s="87" t="s">
        <v>495</v>
      </c>
      <c r="C301" s="65"/>
      <c r="D301" s="65"/>
      <c r="E301" s="65"/>
      <c r="F301" s="65"/>
      <c r="G301" s="65"/>
    </row>
    <row r="302" spans="1:7" ht="19.5" customHeight="1" outlineLevel="1">
      <c r="A302" s="64"/>
      <c r="B302" s="87" t="s">
        <v>329</v>
      </c>
      <c r="C302" s="65"/>
      <c r="D302" s="65"/>
      <c r="E302" s="65"/>
      <c r="F302" s="65"/>
      <c r="G302" s="65"/>
    </row>
    <row r="303" spans="1:7">
      <c r="A303" s="82" t="s">
        <v>509</v>
      </c>
      <c r="B303" s="83" t="s">
        <v>497</v>
      </c>
      <c r="C303" s="111">
        <f>+C304*C305*C306</f>
        <v>0</v>
      </c>
      <c r="D303" s="111">
        <f>+D304*D305*D306</f>
        <v>0</v>
      </c>
      <c r="E303" s="111">
        <f>+E304*E305*E306</f>
        <v>0</v>
      </c>
      <c r="F303" s="111">
        <f>+F304*F305*F306</f>
        <v>0</v>
      </c>
      <c r="G303" s="111">
        <f>+G304*G305*G306</f>
        <v>0</v>
      </c>
    </row>
    <row r="304" spans="1:7" ht="19.5" customHeight="1" outlineLevel="1">
      <c r="A304" s="64"/>
      <c r="B304" s="87" t="s">
        <v>498</v>
      </c>
      <c r="C304" s="65"/>
      <c r="D304" s="65"/>
      <c r="E304" s="65"/>
      <c r="F304" s="65"/>
      <c r="G304" s="65"/>
    </row>
    <row r="305" spans="1:7" ht="19.5" customHeight="1" outlineLevel="1">
      <c r="A305" s="64"/>
      <c r="B305" s="87" t="s">
        <v>499</v>
      </c>
      <c r="C305" s="65"/>
      <c r="D305" s="65"/>
      <c r="E305" s="65"/>
      <c r="F305" s="65"/>
      <c r="G305" s="65"/>
    </row>
    <row r="306" spans="1:7" ht="19.5" customHeight="1" outlineLevel="1">
      <c r="A306" s="64"/>
      <c r="B306" s="87" t="s">
        <v>329</v>
      </c>
      <c r="C306" s="65"/>
      <c r="D306" s="65"/>
      <c r="E306" s="65"/>
      <c r="F306" s="65"/>
      <c r="G306" s="65"/>
    </row>
    <row r="307" spans="1:7" ht="19.5" customHeight="1">
      <c r="A307" s="91" t="s">
        <v>510</v>
      </c>
      <c r="B307" s="92" t="s">
        <v>501</v>
      </c>
      <c r="C307" s="112">
        <f>+C308*C309*C310</f>
        <v>0</v>
      </c>
      <c r="D307" s="112">
        <f>+D308*D309*D310</f>
        <v>0</v>
      </c>
      <c r="E307" s="112">
        <f>+E308*E309*E310</f>
        <v>0</v>
      </c>
      <c r="F307" s="112">
        <f>+F308*F309*F310</f>
        <v>0</v>
      </c>
      <c r="G307" s="112">
        <f>+G308*G309*G310</f>
        <v>0</v>
      </c>
    </row>
    <row r="308" spans="1:7" ht="19.5" customHeight="1" outlineLevel="1">
      <c r="A308" s="64"/>
      <c r="B308" s="87" t="s">
        <v>502</v>
      </c>
      <c r="C308" s="65"/>
      <c r="D308" s="65"/>
      <c r="E308" s="65"/>
      <c r="F308" s="65"/>
      <c r="G308" s="65"/>
    </row>
    <row r="309" spans="1:7" ht="19.5" customHeight="1" outlineLevel="1">
      <c r="A309" s="64"/>
      <c r="B309" s="87" t="s">
        <v>499</v>
      </c>
      <c r="C309" s="65"/>
      <c r="D309" s="65"/>
      <c r="E309" s="65"/>
      <c r="F309" s="65"/>
      <c r="G309" s="65"/>
    </row>
    <row r="310" spans="1:7" ht="19.5" customHeight="1" outlineLevel="1">
      <c r="A310" s="64"/>
      <c r="B310" s="87" t="s">
        <v>329</v>
      </c>
      <c r="C310" s="65"/>
      <c r="D310" s="65"/>
      <c r="E310" s="65"/>
      <c r="F310" s="65"/>
      <c r="G310" s="65"/>
    </row>
    <row r="311" spans="1:7" ht="19.5" customHeight="1">
      <c r="A311" s="82" t="s">
        <v>511</v>
      </c>
      <c r="B311" s="83" t="s">
        <v>504</v>
      </c>
      <c r="C311" s="111">
        <f>+C312*C313*C314</f>
        <v>0</v>
      </c>
      <c r="D311" s="111">
        <f>+D312*D313*D314</f>
        <v>0</v>
      </c>
      <c r="E311" s="111">
        <f>+E312*E313*E314</f>
        <v>0</v>
      </c>
      <c r="F311" s="111">
        <f>+F312*F313*F314</f>
        <v>0</v>
      </c>
      <c r="G311" s="111">
        <f>+G312*G313*G314</f>
        <v>0</v>
      </c>
    </row>
    <row r="312" spans="1:7" ht="19.5" customHeight="1" outlineLevel="1">
      <c r="A312" s="64"/>
      <c r="B312" s="87" t="s">
        <v>505</v>
      </c>
      <c r="C312" s="65"/>
      <c r="D312" s="65"/>
      <c r="E312" s="65"/>
      <c r="F312" s="65"/>
      <c r="G312" s="65"/>
    </row>
    <row r="313" spans="1:7" ht="19.5" customHeight="1" outlineLevel="1">
      <c r="A313" s="64"/>
      <c r="B313" s="87" t="s">
        <v>495</v>
      </c>
      <c r="C313" s="65"/>
      <c r="D313" s="65"/>
      <c r="E313" s="65"/>
      <c r="F313" s="65"/>
      <c r="G313" s="65"/>
    </row>
    <row r="314" spans="1:7" ht="19.5" customHeight="1" outlineLevel="1">
      <c r="A314" s="64"/>
      <c r="B314" s="87" t="s">
        <v>329</v>
      </c>
      <c r="C314" s="65"/>
      <c r="D314" s="65"/>
      <c r="E314" s="65"/>
      <c r="F314" s="65"/>
      <c r="G314" s="65"/>
    </row>
    <row r="315" spans="1:7" ht="19.5" customHeight="1">
      <c r="A315" s="62" t="s">
        <v>512</v>
      </c>
      <c r="B315" s="96" t="s">
        <v>513</v>
      </c>
      <c r="C315" s="113">
        <f>SUM(C316,C320,C324,C328)</f>
        <v>0</v>
      </c>
      <c r="D315" s="113">
        <f>SUM(D316,D320,D324,D328)</f>
        <v>0</v>
      </c>
      <c r="E315" s="113">
        <f>SUM(E316,E320,E324,E328)</f>
        <v>0</v>
      </c>
      <c r="F315" s="113">
        <f>SUM(F316,F320,F324,F328)</f>
        <v>0</v>
      </c>
      <c r="G315" s="113">
        <f>SUM(G316,G320,G324,G328)</f>
        <v>0</v>
      </c>
    </row>
    <row r="316" spans="1:7">
      <c r="A316" s="82" t="s">
        <v>514</v>
      </c>
      <c r="B316" s="83" t="s">
        <v>493</v>
      </c>
      <c r="C316" s="111">
        <f>+C317+C318+C319</f>
        <v>0</v>
      </c>
      <c r="D316" s="111">
        <f>+D317+D318+D319</f>
        <v>0</v>
      </c>
      <c r="E316" s="111">
        <f>+E317+E318+E319</f>
        <v>0</v>
      </c>
      <c r="F316" s="111">
        <f>+F317+F318+F319</f>
        <v>0</v>
      </c>
      <c r="G316" s="111">
        <f>+G317+G318+G319</f>
        <v>0</v>
      </c>
    </row>
    <row r="317" spans="1:7" ht="19.5" customHeight="1" outlineLevel="1">
      <c r="A317" s="64"/>
      <c r="B317" s="87" t="s">
        <v>494</v>
      </c>
      <c r="C317" s="65"/>
      <c r="D317" s="65"/>
      <c r="E317" s="65"/>
      <c r="F317" s="65"/>
      <c r="G317" s="65"/>
    </row>
    <row r="318" spans="1:7" ht="19.5" customHeight="1" outlineLevel="1">
      <c r="A318" s="64"/>
      <c r="B318" s="87" t="s">
        <v>495</v>
      </c>
      <c r="C318" s="65"/>
      <c r="D318" s="65"/>
      <c r="E318" s="65"/>
      <c r="F318" s="65"/>
      <c r="G318" s="65"/>
    </row>
    <row r="319" spans="1:7" ht="19.5" customHeight="1" outlineLevel="1">
      <c r="A319" s="64"/>
      <c r="B319" s="87" t="s">
        <v>329</v>
      </c>
      <c r="C319" s="65"/>
      <c r="D319" s="65"/>
      <c r="E319" s="65"/>
      <c r="F319" s="65"/>
      <c r="G319" s="65"/>
    </row>
    <row r="320" spans="1:7">
      <c r="A320" s="82" t="s">
        <v>515</v>
      </c>
      <c r="B320" s="83" t="s">
        <v>497</v>
      </c>
      <c r="C320" s="111">
        <f>+C321*C322*C323</f>
        <v>0</v>
      </c>
      <c r="D320" s="111">
        <f>+D321*D322*D323</f>
        <v>0</v>
      </c>
      <c r="E320" s="111">
        <f>+E321*E322*E323</f>
        <v>0</v>
      </c>
      <c r="F320" s="111">
        <f>+F321*F322*F323</f>
        <v>0</v>
      </c>
      <c r="G320" s="111">
        <f>+G321*G322*G323</f>
        <v>0</v>
      </c>
    </row>
    <row r="321" spans="1:7" ht="19.5" customHeight="1" outlineLevel="1">
      <c r="A321" s="64"/>
      <c r="B321" s="87" t="s">
        <v>498</v>
      </c>
      <c r="C321" s="65"/>
      <c r="D321" s="65"/>
      <c r="E321" s="65"/>
      <c r="F321" s="65"/>
      <c r="G321" s="65"/>
    </row>
    <row r="322" spans="1:7" ht="19.5" customHeight="1" outlineLevel="1">
      <c r="A322" s="64"/>
      <c r="B322" s="87" t="s">
        <v>499</v>
      </c>
      <c r="C322" s="65"/>
      <c r="D322" s="65"/>
      <c r="E322" s="65"/>
      <c r="F322" s="65"/>
      <c r="G322" s="65"/>
    </row>
    <row r="323" spans="1:7" ht="19.5" customHeight="1" outlineLevel="1">
      <c r="A323" s="64"/>
      <c r="B323" s="87" t="s">
        <v>329</v>
      </c>
      <c r="C323" s="65"/>
      <c r="D323" s="65"/>
      <c r="E323" s="65"/>
      <c r="F323" s="65"/>
      <c r="G323" s="65"/>
    </row>
    <row r="324" spans="1:7" ht="19.5" customHeight="1">
      <c r="A324" s="82" t="s">
        <v>516</v>
      </c>
      <c r="B324" s="83" t="s">
        <v>501</v>
      </c>
      <c r="C324" s="111">
        <f>+C325*C326*C327</f>
        <v>0</v>
      </c>
      <c r="D324" s="111">
        <f>+D325*D326*D327</f>
        <v>0</v>
      </c>
      <c r="E324" s="111">
        <f>+E325*E326*E327</f>
        <v>0</v>
      </c>
      <c r="F324" s="111">
        <f>+F325*F326*F327</f>
        <v>0</v>
      </c>
      <c r="G324" s="111">
        <f>+G325*G326*G327</f>
        <v>0</v>
      </c>
    </row>
    <row r="325" spans="1:7" ht="19.5" customHeight="1" outlineLevel="1">
      <c r="A325" s="64"/>
      <c r="B325" s="87" t="s">
        <v>502</v>
      </c>
      <c r="C325" s="65"/>
      <c r="D325" s="65"/>
      <c r="E325" s="65"/>
      <c r="F325" s="65"/>
      <c r="G325" s="65"/>
    </row>
    <row r="326" spans="1:7" ht="19.5" customHeight="1" outlineLevel="1">
      <c r="A326" s="64"/>
      <c r="B326" s="87" t="s">
        <v>499</v>
      </c>
      <c r="C326" s="65"/>
      <c r="D326" s="65"/>
      <c r="E326" s="65"/>
      <c r="F326" s="65"/>
      <c r="G326" s="65"/>
    </row>
    <row r="327" spans="1:7" ht="19.5" customHeight="1" outlineLevel="1">
      <c r="A327" s="64"/>
      <c r="B327" s="87" t="s">
        <v>329</v>
      </c>
      <c r="C327" s="65"/>
      <c r="D327" s="65"/>
      <c r="E327" s="65"/>
      <c r="F327" s="65"/>
      <c r="G327" s="65"/>
    </row>
    <row r="328" spans="1:7" ht="19.5" customHeight="1">
      <c r="A328" s="82" t="s">
        <v>517</v>
      </c>
      <c r="B328" s="83" t="s">
        <v>504</v>
      </c>
      <c r="C328" s="111">
        <f>+C329*C330*C331</f>
        <v>0</v>
      </c>
      <c r="D328" s="111">
        <f>+D329*D330*D331</f>
        <v>0</v>
      </c>
      <c r="E328" s="111">
        <f>+E329*E330*E331</f>
        <v>0</v>
      </c>
      <c r="F328" s="111">
        <f>+F329*F330*F331</f>
        <v>0</v>
      </c>
      <c r="G328" s="111">
        <f>+G329*G330*G331</f>
        <v>0</v>
      </c>
    </row>
    <row r="329" spans="1:7" ht="19.5" customHeight="1" outlineLevel="1">
      <c r="A329" s="64"/>
      <c r="B329" s="87" t="s">
        <v>505</v>
      </c>
      <c r="C329" s="65"/>
      <c r="D329" s="65"/>
      <c r="E329" s="65"/>
      <c r="F329" s="65"/>
      <c r="G329" s="65"/>
    </row>
    <row r="330" spans="1:7" ht="19.5" customHeight="1" outlineLevel="1">
      <c r="A330" s="64"/>
      <c r="B330" s="87" t="s">
        <v>495</v>
      </c>
      <c r="C330" s="65"/>
      <c r="D330" s="65"/>
      <c r="E330" s="65"/>
      <c r="F330" s="65"/>
      <c r="G330" s="65"/>
    </row>
    <row r="331" spans="1:7" ht="19.5" customHeight="1" outlineLevel="1">
      <c r="A331" s="64"/>
      <c r="B331" s="87" t="s">
        <v>329</v>
      </c>
      <c r="C331" s="65"/>
      <c r="D331" s="65"/>
      <c r="E331" s="65"/>
      <c r="F331" s="65"/>
      <c r="G331" s="65"/>
    </row>
    <row r="332" spans="1:7" ht="19.5" customHeight="1">
      <c r="A332" s="62" t="s">
        <v>518</v>
      </c>
      <c r="B332" s="114" t="s">
        <v>519</v>
      </c>
      <c r="C332" s="115">
        <f>SUM(C333,C337,C341,C345)</f>
        <v>0</v>
      </c>
      <c r="D332" s="115">
        <f>SUM(D333,D337,D341,D345)</f>
        <v>0</v>
      </c>
      <c r="E332" s="115">
        <f>SUM(E333,E337,E341,E345)</f>
        <v>0</v>
      </c>
      <c r="F332" s="115">
        <f>SUM(F333,F337,F341,F345)</f>
        <v>0</v>
      </c>
      <c r="G332" s="115">
        <f>SUM(G333,G337,G341,G345)</f>
        <v>0</v>
      </c>
    </row>
    <row r="333" spans="1:7">
      <c r="A333" s="82" t="s">
        <v>520</v>
      </c>
      <c r="B333" s="83" t="s">
        <v>493</v>
      </c>
      <c r="C333" s="111">
        <f>+C334+C335+C336</f>
        <v>0</v>
      </c>
      <c r="D333" s="111">
        <f>+D334+D335+D336</f>
        <v>0</v>
      </c>
      <c r="E333" s="111">
        <f>+E334+E335+E336</f>
        <v>0</v>
      </c>
      <c r="F333" s="111">
        <f>+F334+F335+F336</f>
        <v>0</v>
      </c>
      <c r="G333" s="111">
        <f>+G334+G335+G336</f>
        <v>0</v>
      </c>
    </row>
    <row r="334" spans="1:7" ht="19.5" customHeight="1" outlineLevel="1">
      <c r="A334" s="64"/>
      <c r="B334" s="87" t="s">
        <v>494</v>
      </c>
      <c r="C334" s="65"/>
      <c r="D334" s="65"/>
      <c r="E334" s="65"/>
      <c r="F334" s="65"/>
      <c r="G334" s="65"/>
    </row>
    <row r="335" spans="1:7" ht="19.5" customHeight="1" outlineLevel="1">
      <c r="A335" s="64"/>
      <c r="B335" s="87" t="s">
        <v>495</v>
      </c>
      <c r="C335" s="65"/>
      <c r="D335" s="65"/>
      <c r="E335" s="65"/>
      <c r="F335" s="65"/>
      <c r="G335" s="65"/>
    </row>
    <row r="336" spans="1:7" ht="19.5" customHeight="1" outlineLevel="1">
      <c r="A336" s="66"/>
      <c r="B336" s="89" t="s">
        <v>329</v>
      </c>
      <c r="C336" s="67"/>
      <c r="D336" s="67"/>
      <c r="E336" s="67"/>
      <c r="F336" s="67"/>
      <c r="G336" s="67"/>
    </row>
    <row r="337" spans="1:7">
      <c r="A337" s="91" t="s">
        <v>521</v>
      </c>
      <c r="B337" s="92" t="s">
        <v>497</v>
      </c>
      <c r="C337" s="112">
        <f>+C338*C339*C340</f>
        <v>0</v>
      </c>
      <c r="D337" s="112">
        <f>+D338*D339*D340</f>
        <v>0</v>
      </c>
      <c r="E337" s="112">
        <f>+E338*E339*E340</f>
        <v>0</v>
      </c>
      <c r="F337" s="112">
        <f>+F338*F339*F340</f>
        <v>0</v>
      </c>
      <c r="G337" s="112">
        <f>+G338*G339*G340</f>
        <v>0</v>
      </c>
    </row>
    <row r="338" spans="1:7" ht="19.5" customHeight="1" outlineLevel="1">
      <c r="A338" s="64"/>
      <c r="B338" s="87" t="s">
        <v>498</v>
      </c>
      <c r="C338" s="65"/>
      <c r="D338" s="65"/>
      <c r="E338" s="65"/>
      <c r="F338" s="65"/>
      <c r="G338" s="65"/>
    </row>
    <row r="339" spans="1:7" ht="19.5" customHeight="1" outlineLevel="1">
      <c r="A339" s="64"/>
      <c r="B339" s="87" t="s">
        <v>499</v>
      </c>
      <c r="C339" s="65"/>
      <c r="D339" s="65"/>
      <c r="E339" s="65"/>
      <c r="F339" s="65"/>
      <c r="G339" s="65"/>
    </row>
    <row r="340" spans="1:7" ht="19.5" customHeight="1" outlineLevel="1">
      <c r="A340" s="64"/>
      <c r="B340" s="87" t="s">
        <v>329</v>
      </c>
      <c r="C340" s="65"/>
      <c r="D340" s="65"/>
      <c r="E340" s="65"/>
      <c r="F340" s="65"/>
      <c r="G340" s="65"/>
    </row>
    <row r="341" spans="1:7" ht="19.5" customHeight="1">
      <c r="A341" s="82" t="s">
        <v>522</v>
      </c>
      <c r="B341" s="83" t="s">
        <v>501</v>
      </c>
      <c r="C341" s="111">
        <f>+C342*C343*C344</f>
        <v>0</v>
      </c>
      <c r="D341" s="111">
        <f>+D342*D343*D344</f>
        <v>0</v>
      </c>
      <c r="E341" s="111">
        <f>+E342*E343*E344</f>
        <v>0</v>
      </c>
      <c r="F341" s="111">
        <f>+F342*F343*F344</f>
        <v>0</v>
      </c>
      <c r="G341" s="111">
        <f>+G342*G343*G344</f>
        <v>0</v>
      </c>
    </row>
    <row r="342" spans="1:7" ht="19.5" customHeight="1" outlineLevel="1">
      <c r="A342" s="64"/>
      <c r="B342" s="87" t="s">
        <v>502</v>
      </c>
      <c r="C342" s="65"/>
      <c r="D342" s="65"/>
      <c r="E342" s="65"/>
      <c r="F342" s="65"/>
      <c r="G342" s="65"/>
    </row>
    <row r="343" spans="1:7" ht="19.5" customHeight="1" outlineLevel="1">
      <c r="A343" s="64"/>
      <c r="B343" s="87" t="s">
        <v>499</v>
      </c>
      <c r="C343" s="65"/>
      <c r="D343" s="65"/>
      <c r="E343" s="65"/>
      <c r="F343" s="65"/>
      <c r="G343" s="65"/>
    </row>
    <row r="344" spans="1:7" ht="19.5" customHeight="1" outlineLevel="1">
      <c r="A344" s="64"/>
      <c r="B344" s="87" t="s">
        <v>329</v>
      </c>
      <c r="C344" s="65"/>
      <c r="D344" s="65"/>
      <c r="E344" s="65"/>
      <c r="F344" s="65"/>
      <c r="G344" s="65"/>
    </row>
    <row r="345" spans="1:7" ht="19.5" customHeight="1">
      <c r="A345" s="82" t="s">
        <v>523</v>
      </c>
      <c r="B345" s="83" t="s">
        <v>504</v>
      </c>
      <c r="C345" s="111">
        <f>+C346*C347*C348</f>
        <v>0</v>
      </c>
      <c r="D345" s="111">
        <f>+D346*D347*D348</f>
        <v>0</v>
      </c>
      <c r="E345" s="111">
        <f>+E346*E347*E348</f>
        <v>0</v>
      </c>
      <c r="F345" s="111">
        <f>+F346*F347*F348</f>
        <v>0</v>
      </c>
      <c r="G345" s="111">
        <f>+G346*G347*G348</f>
        <v>0</v>
      </c>
    </row>
    <row r="346" spans="1:7" ht="19.5" customHeight="1" outlineLevel="1">
      <c r="A346" s="64"/>
      <c r="B346" s="87" t="s">
        <v>505</v>
      </c>
      <c r="C346" s="65"/>
      <c r="D346" s="65"/>
      <c r="E346" s="65"/>
      <c r="F346" s="65"/>
      <c r="G346" s="65"/>
    </row>
    <row r="347" spans="1:7" ht="19.5" customHeight="1" outlineLevel="1">
      <c r="A347" s="64"/>
      <c r="B347" s="87" t="s">
        <v>495</v>
      </c>
      <c r="C347" s="65"/>
      <c r="D347" s="65"/>
      <c r="E347" s="65"/>
      <c r="F347" s="65"/>
      <c r="G347" s="65"/>
    </row>
    <row r="348" spans="1:7" ht="19.5" customHeight="1" outlineLevel="1">
      <c r="A348" s="64"/>
      <c r="B348" s="87" t="s">
        <v>329</v>
      </c>
      <c r="C348" s="65"/>
      <c r="D348" s="65"/>
      <c r="E348" s="65"/>
      <c r="F348" s="65"/>
      <c r="G348" s="65"/>
    </row>
    <row r="349" spans="1:7" ht="19.5" customHeight="1">
      <c r="A349" s="62" t="s">
        <v>524</v>
      </c>
      <c r="B349" s="96" t="s">
        <v>525</v>
      </c>
      <c r="C349" s="97">
        <f>SUM(C350,C354,C358,C362)</f>
        <v>0</v>
      </c>
      <c r="D349" s="97">
        <f>SUM(D350,D354,D358,D362)</f>
        <v>0</v>
      </c>
      <c r="E349" s="97">
        <f>SUM(E350,E354,E358,E362)</f>
        <v>0</v>
      </c>
      <c r="F349" s="97">
        <f>SUM(F350,F354,F358,F362)</f>
        <v>0</v>
      </c>
      <c r="G349" s="97">
        <f>SUM(G350,G354,G358,G362)</f>
        <v>0</v>
      </c>
    </row>
    <row r="350" spans="1:7">
      <c r="A350" s="82" t="s">
        <v>526</v>
      </c>
      <c r="B350" s="83" t="s">
        <v>493</v>
      </c>
      <c r="C350" s="111">
        <f>+C351+C352+C353</f>
        <v>0</v>
      </c>
      <c r="D350" s="111">
        <f>+D351+D352+D353</f>
        <v>0</v>
      </c>
      <c r="E350" s="111">
        <f>+E351+E352+E353</f>
        <v>0</v>
      </c>
      <c r="F350" s="111">
        <f>+F351+F352+F353</f>
        <v>0</v>
      </c>
      <c r="G350" s="111">
        <f>+G351+G352+G353</f>
        <v>0</v>
      </c>
    </row>
    <row r="351" spans="1:7" ht="19.5" customHeight="1" outlineLevel="1">
      <c r="A351" s="64"/>
      <c r="B351" s="87" t="s">
        <v>494</v>
      </c>
      <c r="C351" s="65"/>
      <c r="D351" s="65"/>
      <c r="E351" s="65"/>
      <c r="F351" s="65"/>
      <c r="G351" s="65"/>
    </row>
    <row r="352" spans="1:7" ht="19.5" customHeight="1" outlineLevel="1">
      <c r="A352" s="64"/>
      <c r="B352" s="87" t="s">
        <v>495</v>
      </c>
      <c r="C352" s="65"/>
      <c r="D352" s="65"/>
      <c r="E352" s="65"/>
      <c r="F352" s="65"/>
      <c r="G352" s="65"/>
    </row>
    <row r="353" spans="1:7" ht="19.5" customHeight="1" outlineLevel="1">
      <c r="A353" s="64"/>
      <c r="B353" s="87" t="s">
        <v>329</v>
      </c>
      <c r="C353" s="65"/>
      <c r="D353" s="65"/>
      <c r="E353" s="65"/>
      <c r="F353" s="65"/>
      <c r="G353" s="65"/>
    </row>
    <row r="354" spans="1:7">
      <c r="A354" s="82" t="s">
        <v>527</v>
      </c>
      <c r="B354" s="83" t="s">
        <v>497</v>
      </c>
      <c r="C354" s="111">
        <f>+C355*C356*C357</f>
        <v>0</v>
      </c>
      <c r="D354" s="111">
        <f>+D355*D356*D357</f>
        <v>0</v>
      </c>
      <c r="E354" s="111">
        <f>+E355*E356*E357</f>
        <v>0</v>
      </c>
      <c r="F354" s="111">
        <f>+F355*F356*F357</f>
        <v>0</v>
      </c>
      <c r="G354" s="111">
        <f>+G355*G356*G357</f>
        <v>0</v>
      </c>
    </row>
    <row r="355" spans="1:7" ht="19.5" customHeight="1" outlineLevel="1">
      <c r="A355" s="64"/>
      <c r="B355" s="87" t="s">
        <v>498</v>
      </c>
      <c r="C355" s="65"/>
      <c r="D355" s="65"/>
      <c r="E355" s="65"/>
      <c r="F355" s="65"/>
      <c r="G355" s="65"/>
    </row>
    <row r="356" spans="1:7" ht="19.5" customHeight="1" outlineLevel="1">
      <c r="A356" s="64"/>
      <c r="B356" s="87" t="s">
        <v>499</v>
      </c>
      <c r="C356" s="65"/>
      <c r="D356" s="65"/>
      <c r="E356" s="65"/>
      <c r="F356" s="65"/>
      <c r="G356" s="65"/>
    </row>
    <row r="357" spans="1:7" ht="19.5" customHeight="1" outlineLevel="1">
      <c r="A357" s="64"/>
      <c r="B357" s="87" t="s">
        <v>329</v>
      </c>
      <c r="C357" s="65"/>
      <c r="D357" s="65"/>
      <c r="E357" s="65"/>
      <c r="F357" s="65"/>
      <c r="G357" s="65"/>
    </row>
    <row r="358" spans="1:7" ht="19.5" customHeight="1">
      <c r="A358" s="82" t="s">
        <v>528</v>
      </c>
      <c r="B358" s="83" t="s">
        <v>501</v>
      </c>
      <c r="C358" s="111">
        <f>+C359*C360*C361</f>
        <v>0</v>
      </c>
      <c r="D358" s="111">
        <f>+D359*D360*D361</f>
        <v>0</v>
      </c>
      <c r="E358" s="111">
        <f>+E359*E360*E361</f>
        <v>0</v>
      </c>
      <c r="F358" s="111">
        <f>+F359*F360*F361</f>
        <v>0</v>
      </c>
      <c r="G358" s="111">
        <f>+G359*G360*G361</f>
        <v>0</v>
      </c>
    </row>
    <row r="359" spans="1:7" ht="19.5" customHeight="1" outlineLevel="1">
      <c r="A359" s="64"/>
      <c r="B359" s="87" t="s">
        <v>502</v>
      </c>
      <c r="C359" s="65"/>
      <c r="D359" s="65"/>
      <c r="E359" s="65"/>
      <c r="F359" s="65"/>
      <c r="G359" s="65"/>
    </row>
    <row r="360" spans="1:7" ht="19.5" customHeight="1" outlineLevel="1">
      <c r="A360" s="64"/>
      <c r="B360" s="87" t="s">
        <v>499</v>
      </c>
      <c r="C360" s="65"/>
      <c r="D360" s="65"/>
      <c r="E360" s="65"/>
      <c r="F360" s="65"/>
      <c r="G360" s="65"/>
    </row>
    <row r="361" spans="1:7" ht="19.5" customHeight="1" outlineLevel="1">
      <c r="A361" s="64"/>
      <c r="B361" s="87" t="s">
        <v>329</v>
      </c>
      <c r="C361" s="65"/>
      <c r="D361" s="65"/>
      <c r="E361" s="65"/>
      <c r="F361" s="65"/>
      <c r="G361" s="65"/>
    </row>
    <row r="362" spans="1:7" ht="19.5" customHeight="1">
      <c r="A362" s="82" t="s">
        <v>529</v>
      </c>
      <c r="B362" s="83" t="s">
        <v>504</v>
      </c>
      <c r="C362" s="111">
        <f>+C363*C364*C365</f>
        <v>0</v>
      </c>
      <c r="D362" s="111">
        <f>+D363*D364*D365</f>
        <v>0</v>
      </c>
      <c r="E362" s="111">
        <f>+E363*E364*E365</f>
        <v>0</v>
      </c>
      <c r="F362" s="111">
        <f>+F363*F364*F365</f>
        <v>0</v>
      </c>
      <c r="G362" s="111">
        <f>+G363*G364*G365</f>
        <v>0</v>
      </c>
    </row>
    <row r="363" spans="1:7" ht="19.5" customHeight="1" outlineLevel="1">
      <c r="A363" s="64"/>
      <c r="B363" s="87" t="s">
        <v>505</v>
      </c>
      <c r="C363" s="65"/>
      <c r="D363" s="65"/>
      <c r="E363" s="65"/>
      <c r="F363" s="65"/>
      <c r="G363" s="65"/>
    </row>
    <row r="364" spans="1:7" ht="19.5" customHeight="1" outlineLevel="1">
      <c r="A364" s="64"/>
      <c r="B364" s="87" t="s">
        <v>495</v>
      </c>
      <c r="C364" s="65"/>
      <c r="D364" s="65"/>
      <c r="E364" s="65"/>
      <c r="F364" s="65"/>
      <c r="G364" s="65"/>
    </row>
    <row r="365" spans="1:7" ht="19.5" customHeight="1" outlineLevel="1">
      <c r="A365" s="64"/>
      <c r="B365" s="87" t="s">
        <v>329</v>
      </c>
      <c r="C365" s="65"/>
      <c r="D365" s="65"/>
      <c r="E365" s="65"/>
      <c r="F365" s="65"/>
      <c r="G365" s="65"/>
    </row>
    <row r="366" spans="1:7" s="8" customFormat="1" ht="19.5" customHeight="1">
      <c r="A366" s="116">
        <v>4.4000000000000004</v>
      </c>
      <c r="B366" s="117" t="s">
        <v>530</v>
      </c>
      <c r="C366" s="118"/>
      <c r="D366" s="118"/>
      <c r="E366" s="118"/>
      <c r="F366" s="118"/>
      <c r="G366" s="118"/>
    </row>
    <row r="367" spans="1:7" s="8" customFormat="1" ht="19.5" customHeight="1">
      <c r="A367" s="119">
        <v>5</v>
      </c>
      <c r="B367" s="120" t="s">
        <v>275</v>
      </c>
      <c r="C367" s="121">
        <f>SUM(C368:C371)</f>
        <v>0</v>
      </c>
      <c r="D367" s="121">
        <f>SUM(D368:D371)</f>
        <v>0</v>
      </c>
      <c r="E367" s="121">
        <f>SUM(E368:E371)</f>
        <v>0</v>
      </c>
      <c r="F367" s="121">
        <f>SUM(F368:F371)</f>
        <v>0</v>
      </c>
      <c r="G367" s="121">
        <f>SUM(G368:G371)</f>
        <v>0</v>
      </c>
    </row>
    <row r="368" spans="1:7" s="8" customFormat="1" ht="19.5" customHeight="1">
      <c r="A368" s="58">
        <v>5.0999999999999996</v>
      </c>
      <c r="B368" s="122" t="s">
        <v>531</v>
      </c>
      <c r="C368" s="123"/>
      <c r="D368" s="123"/>
      <c r="E368" s="123"/>
      <c r="F368" s="123"/>
      <c r="G368" s="123"/>
    </row>
    <row r="369" spans="1:7" s="8" customFormat="1" ht="19.5" customHeight="1">
      <c r="A369" s="58">
        <v>5.2</v>
      </c>
      <c r="B369" s="122" t="s">
        <v>532</v>
      </c>
      <c r="C369" s="123"/>
      <c r="D369" s="123"/>
      <c r="E369" s="123"/>
      <c r="F369" s="123"/>
      <c r="G369" s="123"/>
    </row>
    <row r="370" spans="1:7" s="8" customFormat="1" ht="19.5" customHeight="1">
      <c r="A370" s="58">
        <v>5.3</v>
      </c>
      <c r="B370" s="122" t="s">
        <v>533</v>
      </c>
      <c r="C370" s="123"/>
      <c r="D370" s="123"/>
      <c r="E370" s="123"/>
      <c r="F370" s="123"/>
      <c r="G370" s="123"/>
    </row>
    <row r="371" spans="1:7" s="8" customFormat="1" ht="19.5" customHeight="1">
      <c r="A371" s="58">
        <v>5.4</v>
      </c>
      <c r="B371" s="122" t="s">
        <v>534</v>
      </c>
      <c r="C371" s="123"/>
      <c r="D371" s="123"/>
      <c r="E371" s="123"/>
      <c r="F371" s="123"/>
      <c r="G371" s="123"/>
    </row>
    <row r="372" spans="1:7" s="8" customFormat="1" ht="19.5" customHeight="1">
      <c r="A372" s="54">
        <v>6</v>
      </c>
      <c r="B372" s="55" t="s">
        <v>280</v>
      </c>
      <c r="C372" s="124">
        <f>SUM(C373:C376)</f>
        <v>0</v>
      </c>
      <c r="D372" s="124">
        <f>SUM(D373:D376)</f>
        <v>0</v>
      </c>
      <c r="E372" s="124">
        <f>SUM(E373:E376)</f>
        <v>0</v>
      </c>
      <c r="F372" s="124">
        <f>SUM(F373:F376)</f>
        <v>0</v>
      </c>
      <c r="G372" s="124">
        <f>SUM(G373:G376)</f>
        <v>0</v>
      </c>
    </row>
    <row r="373" spans="1:7" s="8" customFormat="1" ht="19.5" customHeight="1">
      <c r="A373" s="58">
        <v>6.1</v>
      </c>
      <c r="B373" s="122" t="s">
        <v>535</v>
      </c>
      <c r="C373" s="125"/>
      <c r="D373" s="125"/>
      <c r="E373" s="125"/>
      <c r="F373" s="125"/>
      <c r="G373" s="125"/>
    </row>
    <row r="374" spans="1:7" s="8" customFormat="1" ht="19.5" customHeight="1">
      <c r="A374" s="58">
        <v>6.2</v>
      </c>
      <c r="B374" s="122" t="s">
        <v>536</v>
      </c>
      <c r="C374" s="125"/>
      <c r="D374" s="125"/>
      <c r="E374" s="125"/>
      <c r="F374" s="125"/>
      <c r="G374" s="125"/>
    </row>
    <row r="375" spans="1:7" s="8" customFormat="1" ht="19.5" customHeight="1">
      <c r="A375" s="58">
        <v>6.3</v>
      </c>
      <c r="B375" s="122" t="s">
        <v>537</v>
      </c>
      <c r="C375" s="125"/>
      <c r="D375" s="125"/>
      <c r="E375" s="125"/>
      <c r="F375" s="125"/>
      <c r="G375" s="125"/>
    </row>
    <row r="376" spans="1:7" s="8" customFormat="1" ht="19.5" customHeight="1">
      <c r="A376" s="58">
        <v>6.4</v>
      </c>
      <c r="B376" s="122" t="s">
        <v>538</v>
      </c>
      <c r="C376" s="125"/>
      <c r="D376" s="125"/>
      <c r="E376" s="125"/>
      <c r="F376" s="125"/>
      <c r="G376" s="125"/>
    </row>
    <row r="377" spans="1:7" s="8" customFormat="1" ht="19.5" customHeight="1">
      <c r="A377" s="54">
        <v>7</v>
      </c>
      <c r="B377" s="55" t="s">
        <v>285</v>
      </c>
      <c r="C377" s="124">
        <f>SUM(C378:C379)</f>
        <v>0</v>
      </c>
      <c r="D377" s="124">
        <f>SUM(D378:D379)</f>
        <v>0</v>
      </c>
      <c r="E377" s="124">
        <f>SUM(E378:E379)</f>
        <v>0</v>
      </c>
      <c r="F377" s="124">
        <f>SUM(F378:F379)</f>
        <v>0</v>
      </c>
      <c r="G377" s="124">
        <f>SUM(G378:G379)</f>
        <v>0</v>
      </c>
    </row>
    <row r="378" spans="1:7" s="8" customFormat="1" ht="19.5" customHeight="1">
      <c r="A378" s="58">
        <v>7.1</v>
      </c>
      <c r="B378" s="58"/>
      <c r="C378" s="125"/>
      <c r="D378" s="125"/>
      <c r="E378" s="125"/>
      <c r="F378" s="125"/>
      <c r="G378" s="125"/>
    </row>
    <row r="379" spans="1:7" s="8" customFormat="1" ht="19.5" customHeight="1">
      <c r="A379" s="58">
        <v>7.2</v>
      </c>
      <c r="B379" s="58"/>
      <c r="C379" s="125"/>
      <c r="D379" s="125"/>
      <c r="E379" s="125"/>
      <c r="F379" s="125"/>
      <c r="G379" s="125"/>
    </row>
    <row r="380" spans="1:7" s="8" customFormat="1" ht="19.5" customHeight="1">
      <c r="A380" s="187"/>
      <c r="B380" s="189" t="s">
        <v>539</v>
      </c>
      <c r="C380" s="188">
        <f>SUM(C12,C14,C277,C367,C372,C377)</f>
        <v>0</v>
      </c>
      <c r="D380" s="188">
        <f t="shared" ref="D380:G380" si="0">SUM(D12,D14,D277,D367,D372,D377)</f>
        <v>0</v>
      </c>
      <c r="E380" s="188">
        <f t="shared" si="0"/>
        <v>0</v>
      </c>
      <c r="F380" s="188">
        <f t="shared" si="0"/>
        <v>0</v>
      </c>
      <c r="G380" s="188">
        <f t="shared" si="0"/>
        <v>0</v>
      </c>
    </row>
    <row r="381" spans="1:7" s="8" customFormat="1" ht="19.5" customHeight="1">
      <c r="A381" s="54">
        <v>8</v>
      </c>
      <c r="B381" s="55" t="s">
        <v>287</v>
      </c>
      <c r="C381" s="124">
        <f>SUM(C382)</f>
        <v>0</v>
      </c>
      <c r="D381" s="124">
        <f>SUM(D382)</f>
        <v>0</v>
      </c>
      <c r="E381" s="124">
        <f>SUM(E382)</f>
        <v>0</v>
      </c>
      <c r="F381" s="124">
        <f>SUM(F382)</f>
        <v>0</v>
      </c>
      <c r="G381" s="124">
        <f>SUM(G382)</f>
        <v>0</v>
      </c>
    </row>
    <row r="382" spans="1:7" s="8" customFormat="1" ht="42" customHeight="1">
      <c r="A382" s="187">
        <v>8.1</v>
      </c>
      <c r="B382" s="339" t="s">
        <v>540</v>
      </c>
      <c r="C382" s="188">
        <f>'9.รายรับ-เก็บพิเศษ (3)'!C32*5/100</f>
        <v>0</v>
      </c>
      <c r="D382" s="188">
        <f>'9.รายรับ-เก็บพิเศษ (3)'!D32*5/100</f>
        <v>0</v>
      </c>
      <c r="E382" s="188">
        <f>'9.รายรับ-เก็บพิเศษ (3)'!E32*5/100</f>
        <v>0</v>
      </c>
      <c r="F382" s="188">
        <f>'9.รายรับ-เก็บพิเศษ (3)'!F32*5/100</f>
        <v>0</v>
      </c>
      <c r="G382" s="188">
        <f>'9.รายรับ-เก็บพิเศษ (3)'!G32*5/100</f>
        <v>0</v>
      </c>
    </row>
    <row r="383" spans="1:7" s="8" customFormat="1" ht="89.45" customHeight="1">
      <c r="A383" s="187">
        <v>8.1999999999999993</v>
      </c>
      <c r="B383" s="403" t="s">
        <v>541</v>
      </c>
      <c r="C383" s="188"/>
      <c r="D383" s="188"/>
      <c r="E383" s="188"/>
      <c r="F383" s="188"/>
      <c r="G383" s="188"/>
    </row>
    <row r="384" spans="1:7" ht="18.75" customHeight="1">
      <c r="A384" s="64"/>
      <c r="B384" s="126" t="s">
        <v>542</v>
      </c>
      <c r="C384" s="127">
        <f>SUM(C12,C14,C277,C367,C372,C377,C381)</f>
        <v>0</v>
      </c>
      <c r="D384" s="127">
        <f t="shared" ref="D384:G384" si="1">SUM(D12,D14,D277,D367,D372,D377,D381)</f>
        <v>0</v>
      </c>
      <c r="E384" s="127">
        <f t="shared" si="1"/>
        <v>0</v>
      </c>
      <c r="F384" s="127">
        <f t="shared" si="1"/>
        <v>0</v>
      </c>
      <c r="G384" s="127">
        <f t="shared" si="1"/>
        <v>0</v>
      </c>
    </row>
    <row r="385" spans="1:7" ht="18.75" customHeight="1" thickBot="1">
      <c r="A385" s="128"/>
      <c r="B385" s="129" t="s">
        <v>543</v>
      </c>
      <c r="C385" s="130">
        <f>SUM(C10,C384)</f>
        <v>0</v>
      </c>
      <c r="D385" s="130">
        <f t="shared" ref="D385:G385" si="2">SUM(D10,D384)</f>
        <v>0</v>
      </c>
      <c r="E385" s="130">
        <f t="shared" si="2"/>
        <v>0</v>
      </c>
      <c r="F385" s="130">
        <f t="shared" si="2"/>
        <v>0</v>
      </c>
      <c r="G385" s="130">
        <f t="shared" si="2"/>
        <v>0</v>
      </c>
    </row>
    <row r="386" spans="1:7" ht="18.75" customHeight="1" thickTop="1">
      <c r="A386" s="131"/>
      <c r="B386" s="132"/>
      <c r="C386" s="133"/>
      <c r="D386" s="133"/>
      <c r="E386" s="133"/>
      <c r="F386" s="133"/>
      <c r="G386" s="133"/>
    </row>
    <row r="387" spans="1:7" ht="18.75" customHeight="1">
      <c r="A387" s="131"/>
      <c r="B387" s="132"/>
      <c r="C387" s="133"/>
      <c r="D387" s="133"/>
      <c r="E387" s="133"/>
      <c r="F387" s="133"/>
      <c r="G387" s="133"/>
    </row>
    <row r="388" spans="1:7" ht="18.75" customHeight="1">
      <c r="A388" s="131"/>
      <c r="B388" s="132"/>
      <c r="C388" s="133"/>
      <c r="D388" s="133"/>
      <c r="E388" s="133"/>
      <c r="F388" s="133"/>
      <c r="G388" s="133"/>
    </row>
    <row r="389" spans="1:7" ht="18.75" customHeight="1">
      <c r="A389" s="131"/>
      <c r="B389" s="132"/>
      <c r="C389" s="133"/>
      <c r="D389" s="133"/>
      <c r="E389" s="133"/>
      <c r="F389" s="133"/>
      <c r="G389" s="133"/>
    </row>
    <row r="390" spans="1:7" ht="18.75" customHeight="1">
      <c r="A390" s="131"/>
      <c r="B390" s="132"/>
      <c r="C390" s="133"/>
      <c r="D390" s="133"/>
      <c r="E390" s="133"/>
      <c r="F390" s="133"/>
      <c r="G390" s="133"/>
    </row>
    <row r="391" spans="1:7" ht="18.75" customHeight="1">
      <c r="A391" s="131"/>
      <c r="B391" s="132"/>
      <c r="C391" s="133"/>
      <c r="D391" s="133"/>
      <c r="E391" s="133"/>
      <c r="F391" s="133"/>
      <c r="G391" s="133"/>
    </row>
    <row r="392" spans="1:7" ht="18.75" customHeight="1">
      <c r="A392" s="131"/>
      <c r="B392" s="132"/>
      <c r="C392" s="133"/>
      <c r="D392" s="133"/>
      <c r="E392" s="133"/>
      <c r="F392" s="133"/>
      <c r="G392" s="133"/>
    </row>
    <row r="393" spans="1:7" ht="18.75" customHeight="1">
      <c r="A393" s="131"/>
      <c r="B393" s="132"/>
      <c r="C393" s="133"/>
      <c r="D393" s="133"/>
      <c r="E393" s="133"/>
      <c r="F393" s="133"/>
      <c r="G393" s="133"/>
    </row>
    <row r="394" spans="1:7" ht="18.75" customHeight="1">
      <c r="A394" s="131"/>
      <c r="B394" s="132"/>
      <c r="C394" s="133"/>
      <c r="D394" s="133"/>
      <c r="E394" s="133"/>
      <c r="F394" s="133"/>
      <c r="G394" s="133"/>
    </row>
    <row r="395" spans="1:7" ht="18.75" customHeight="1">
      <c r="A395" s="131"/>
      <c r="B395" s="132"/>
      <c r="C395" s="133"/>
      <c r="D395" s="133"/>
      <c r="E395" s="133"/>
      <c r="F395" s="133"/>
      <c r="G395" s="133"/>
    </row>
    <row r="396" spans="1:7" ht="18.75" customHeight="1">
      <c r="A396" s="131"/>
      <c r="B396" s="132"/>
      <c r="C396" s="133"/>
      <c r="D396" s="133"/>
      <c r="E396" s="133"/>
      <c r="F396" s="133"/>
      <c r="G396" s="133"/>
    </row>
    <row r="397" spans="1:7" ht="18.75" customHeight="1">
      <c r="A397" s="131"/>
      <c r="B397" s="132"/>
      <c r="C397" s="133"/>
      <c r="D397" s="133"/>
      <c r="E397" s="133"/>
      <c r="F397" s="133"/>
      <c r="G397" s="133"/>
    </row>
    <row r="398" spans="1:7" ht="18.75" customHeight="1">
      <c r="A398" s="131"/>
      <c r="B398" s="132"/>
      <c r="C398" s="133"/>
      <c r="D398" s="133"/>
      <c r="E398" s="133"/>
      <c r="F398" s="133"/>
      <c r="G398" s="133"/>
    </row>
    <row r="399" spans="1:7" ht="18.75" customHeight="1">
      <c r="A399" s="131"/>
      <c r="B399" s="132"/>
      <c r="C399" s="133"/>
      <c r="D399" s="94"/>
      <c r="E399" s="94"/>
      <c r="F399" s="94"/>
      <c r="G399" s="94"/>
    </row>
    <row r="400" spans="1:7" ht="18.75" customHeight="1">
      <c r="A400" s="131"/>
      <c r="B400" s="132"/>
      <c r="C400" s="133"/>
      <c r="D400" s="94"/>
      <c r="E400" s="94"/>
      <c r="F400" s="94"/>
      <c r="G400" s="94"/>
    </row>
    <row r="401" spans="1:7" ht="18.75" customHeight="1">
      <c r="A401" s="131"/>
      <c r="B401" s="132"/>
      <c r="C401" s="133"/>
      <c r="D401" s="94"/>
      <c r="E401" s="94"/>
      <c r="F401" s="94"/>
      <c r="G401" s="94"/>
    </row>
    <row r="402" spans="1:7" ht="18.75" customHeight="1">
      <c r="A402" s="131"/>
      <c r="B402" s="132"/>
      <c r="C402" s="133"/>
      <c r="D402" s="94"/>
      <c r="E402" s="94"/>
      <c r="F402" s="94"/>
      <c r="G402" s="94"/>
    </row>
    <row r="403" spans="1:7" ht="18.75" customHeight="1">
      <c r="A403" s="131"/>
      <c r="B403" s="132"/>
      <c r="C403" s="133"/>
      <c r="D403" s="94"/>
      <c r="E403" s="94"/>
      <c r="F403" s="94"/>
      <c r="G403" s="94"/>
    </row>
    <row r="404" spans="1:7" ht="18.75" customHeight="1">
      <c r="A404" s="131"/>
      <c r="B404" s="132"/>
      <c r="C404" s="133"/>
      <c r="D404" s="94"/>
      <c r="E404" s="94"/>
      <c r="F404" s="94"/>
      <c r="G404" s="94"/>
    </row>
    <row r="405" spans="1:7" ht="18.75" customHeight="1">
      <c r="A405" s="131"/>
      <c r="B405" s="132"/>
      <c r="C405" s="133"/>
      <c r="D405" s="94"/>
      <c r="E405" s="94"/>
      <c r="F405" s="94"/>
      <c r="G405" s="94"/>
    </row>
    <row r="406" spans="1:7" ht="18.75" customHeight="1">
      <c r="A406" s="131"/>
      <c r="B406" s="132"/>
      <c r="C406" s="133"/>
      <c r="D406" s="94"/>
      <c r="E406" s="94"/>
      <c r="F406" s="94"/>
      <c r="G406" s="94"/>
    </row>
    <row r="407" spans="1:7" ht="18.75" customHeight="1">
      <c r="A407" s="131"/>
      <c r="B407" s="132"/>
      <c r="C407" s="133"/>
      <c r="D407" s="94"/>
      <c r="E407" s="94"/>
      <c r="F407" s="94"/>
      <c r="G407" s="94"/>
    </row>
    <row r="408" spans="1:7" ht="18.75" customHeight="1">
      <c r="A408" s="131"/>
      <c r="B408" s="132"/>
      <c r="C408" s="133"/>
      <c r="D408" s="94"/>
      <c r="E408" s="94"/>
      <c r="F408" s="94"/>
      <c r="G408" s="94"/>
    </row>
    <row r="409" spans="1:7" ht="18.75" customHeight="1">
      <c r="A409" s="131"/>
      <c r="B409" s="132"/>
      <c r="C409" s="133"/>
      <c r="D409" s="94"/>
      <c r="E409" s="94"/>
      <c r="F409" s="94"/>
      <c r="G409" s="94"/>
    </row>
    <row r="410" spans="1:7" ht="18.75" customHeight="1">
      <c r="A410" s="131"/>
      <c r="B410" s="132"/>
      <c r="C410" s="133"/>
      <c r="D410" s="94"/>
      <c r="E410" s="94"/>
      <c r="F410" s="94"/>
      <c r="G410" s="94"/>
    </row>
    <row r="411" spans="1:7" ht="18.75" customHeight="1">
      <c r="A411" s="131"/>
      <c r="B411" s="132"/>
      <c r="C411" s="133"/>
      <c r="D411" s="94"/>
      <c r="E411" s="94"/>
      <c r="F411" s="94"/>
      <c r="G411" s="94"/>
    </row>
  </sheetData>
  <mergeCells count="3">
    <mergeCell ref="A1:C1"/>
    <mergeCell ref="A3:B4"/>
    <mergeCell ref="C3:G3"/>
  </mergeCells>
  <pageMargins left="0.49" right="0.27" top="0.56000000000000005" bottom="0.56999999999999995" header="0.63" footer="0.36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FF"/>
    <outlinePr summaryBelow="0" summaryRight="0"/>
  </sheetPr>
  <dimension ref="A1:N47"/>
  <sheetViews>
    <sheetView showGridLines="0" zoomScale="70" zoomScaleNormal="70" workbookViewId="0">
      <selection activeCell="C40" sqref="C40"/>
    </sheetView>
  </sheetViews>
  <sheetFormatPr defaultColWidth="9" defaultRowHeight="21.6"/>
  <cols>
    <col min="1" max="1" width="6.75" style="134" customWidth="1"/>
    <col min="2" max="2" width="59.75" style="9" customWidth="1"/>
    <col min="3" max="3" width="19.625" style="135" bestFit="1" customWidth="1"/>
    <col min="4" max="7" width="17.125" style="9" customWidth="1"/>
    <col min="8" max="16384" width="9" style="9"/>
  </cols>
  <sheetData>
    <row r="1" spans="1:14" s="8" customFormat="1" ht="23.1">
      <c r="A1" s="601" t="s">
        <v>544</v>
      </c>
      <c r="B1" s="602"/>
      <c r="C1" s="602"/>
      <c r="D1" s="602"/>
      <c r="E1" s="136"/>
      <c r="F1" s="136"/>
      <c r="G1" s="136"/>
      <c r="H1" s="137"/>
      <c r="I1" s="137"/>
      <c r="J1" s="137"/>
      <c r="K1" s="137"/>
      <c r="L1" s="137"/>
      <c r="M1" s="137"/>
      <c r="N1" s="137"/>
    </row>
    <row r="2" spans="1:14" ht="18.75" customHeight="1">
      <c r="A2" s="35" t="s">
        <v>253</v>
      </c>
      <c r="B2" s="138"/>
      <c r="C2" s="139"/>
      <c r="D2" s="140"/>
      <c r="E2" s="141"/>
      <c r="F2" s="142"/>
      <c r="G2" s="143" t="s">
        <v>252</v>
      </c>
    </row>
    <row r="3" spans="1:14" ht="18.75" customHeight="1">
      <c r="A3" s="144"/>
      <c r="B3" s="145" t="s">
        <v>293</v>
      </c>
      <c r="C3" s="603" t="s">
        <v>216</v>
      </c>
      <c r="D3" s="604"/>
      <c r="E3" s="604"/>
      <c r="F3" s="604"/>
      <c r="G3" s="605"/>
    </row>
    <row r="4" spans="1:14" ht="18.75" customHeight="1">
      <c r="A4" s="146"/>
      <c r="B4" s="147"/>
      <c r="C4" s="148" t="s">
        <v>294</v>
      </c>
      <c r="D4" s="149" t="s">
        <v>294</v>
      </c>
      <c r="E4" s="149" t="s">
        <v>294</v>
      </c>
      <c r="F4" s="149" t="s">
        <v>294</v>
      </c>
      <c r="G4" s="149" t="s">
        <v>294</v>
      </c>
    </row>
    <row r="5" spans="1:14" ht="18.75" customHeight="1">
      <c r="A5" s="150">
        <v>1</v>
      </c>
      <c r="B5" s="190" t="s">
        <v>545</v>
      </c>
      <c r="C5" s="151"/>
      <c r="D5" s="151"/>
      <c r="E5" s="151"/>
      <c r="F5" s="151"/>
      <c r="G5" s="151"/>
    </row>
    <row r="6" spans="1:14" ht="18.75" customHeight="1">
      <c r="A6" s="150">
        <v>2</v>
      </c>
      <c r="B6" s="151" t="s">
        <v>546</v>
      </c>
      <c r="C6" s="152">
        <f>+C7*C8</f>
        <v>0</v>
      </c>
      <c r="D6" s="152">
        <f>+D7*D8</f>
        <v>0</v>
      </c>
      <c r="E6" s="152">
        <f>+E7*E8</f>
        <v>0</v>
      </c>
      <c r="F6" s="152">
        <f>+F7*F8</f>
        <v>0</v>
      </c>
      <c r="G6" s="152">
        <f>+G7*G8</f>
        <v>0</v>
      </c>
    </row>
    <row r="7" spans="1:14" ht="18.75" customHeight="1">
      <c r="A7" s="150"/>
      <c r="B7" s="151" t="s">
        <v>547</v>
      </c>
      <c r="C7" s="151"/>
      <c r="D7" s="151"/>
      <c r="E7" s="151"/>
      <c r="F7" s="151"/>
      <c r="G7" s="151"/>
    </row>
    <row r="8" spans="1:14" ht="18.75" customHeight="1">
      <c r="A8" s="150"/>
      <c r="B8" s="151" t="s">
        <v>548</v>
      </c>
      <c r="C8" s="151"/>
      <c r="D8" s="151"/>
      <c r="E8" s="151"/>
      <c r="F8" s="151"/>
      <c r="G8" s="151"/>
    </row>
    <row r="9" spans="1:14" ht="18.75" customHeight="1">
      <c r="A9" s="150">
        <v>3</v>
      </c>
      <c r="B9" s="151" t="s">
        <v>549</v>
      </c>
      <c r="C9" s="152">
        <f>+C10+C13</f>
        <v>0</v>
      </c>
      <c r="D9" s="152">
        <f>+D10+D13</f>
        <v>0</v>
      </c>
      <c r="E9" s="152">
        <f>+E10+E13</f>
        <v>0</v>
      </c>
      <c r="F9" s="152">
        <f>+F10+F13</f>
        <v>0</v>
      </c>
      <c r="G9" s="152">
        <f>+G10+G13</f>
        <v>0</v>
      </c>
    </row>
    <row r="10" spans="1:14" ht="18.75" customHeight="1">
      <c r="A10" s="150"/>
      <c r="B10" s="151" t="s">
        <v>298</v>
      </c>
      <c r="C10" s="152">
        <f>+C11*C12</f>
        <v>0</v>
      </c>
      <c r="D10" s="152">
        <f>+D11*D12</f>
        <v>0</v>
      </c>
      <c r="E10" s="152">
        <f>+E11*E12</f>
        <v>0</v>
      </c>
      <c r="F10" s="152">
        <f>+F11*F12</f>
        <v>0</v>
      </c>
      <c r="G10" s="152">
        <f>+G11*G12</f>
        <v>0</v>
      </c>
    </row>
    <row r="11" spans="1:14" ht="18.75" customHeight="1">
      <c r="A11" s="150"/>
      <c r="B11" s="151" t="s">
        <v>550</v>
      </c>
      <c r="C11" s="151"/>
      <c r="D11" s="151"/>
      <c r="E11" s="151"/>
      <c r="F11" s="151"/>
      <c r="G11" s="151"/>
    </row>
    <row r="12" spans="1:14" ht="18.75" customHeight="1">
      <c r="A12" s="150"/>
      <c r="B12" s="151" t="s">
        <v>551</v>
      </c>
      <c r="C12" s="151"/>
      <c r="D12" s="151"/>
      <c r="E12" s="151"/>
      <c r="F12" s="151"/>
      <c r="G12" s="151"/>
    </row>
    <row r="13" spans="1:14" ht="18.75" customHeight="1">
      <c r="A13" s="150"/>
      <c r="B13" s="151" t="s">
        <v>299</v>
      </c>
      <c r="C13" s="152">
        <f>+C14*C15</f>
        <v>0</v>
      </c>
      <c r="D13" s="152">
        <f>+D14*D15</f>
        <v>0</v>
      </c>
      <c r="E13" s="152">
        <f>+E14*E15</f>
        <v>0</v>
      </c>
      <c r="F13" s="152">
        <f>+F14*F15</f>
        <v>0</v>
      </c>
      <c r="G13" s="152">
        <f>+G14*G15</f>
        <v>0</v>
      </c>
    </row>
    <row r="14" spans="1:14" ht="18.75" customHeight="1">
      <c r="A14" s="150"/>
      <c r="B14" s="151" t="s">
        <v>552</v>
      </c>
      <c r="C14" s="151"/>
      <c r="D14" s="151"/>
      <c r="E14" s="151"/>
      <c r="F14" s="151"/>
      <c r="G14" s="151"/>
    </row>
    <row r="15" spans="1:14" ht="18.75" customHeight="1">
      <c r="A15" s="150"/>
      <c r="B15" s="151" t="s">
        <v>553</v>
      </c>
      <c r="C15" s="151"/>
      <c r="D15" s="151"/>
      <c r="E15" s="151"/>
      <c r="F15" s="151"/>
      <c r="G15" s="151"/>
    </row>
    <row r="16" spans="1:14" ht="18.75" customHeight="1">
      <c r="A16" s="150">
        <v>4</v>
      </c>
      <c r="B16" s="151" t="s">
        <v>554</v>
      </c>
      <c r="C16" s="153">
        <f>+C17+C20</f>
        <v>0</v>
      </c>
      <c r="D16" s="153">
        <f>+D17+D20</f>
        <v>0</v>
      </c>
      <c r="E16" s="153">
        <f>+E17+E20</f>
        <v>0</v>
      </c>
      <c r="F16" s="153">
        <f>+F17+F20</f>
        <v>0</v>
      </c>
      <c r="G16" s="153">
        <f>+G17+G20</f>
        <v>0</v>
      </c>
    </row>
    <row r="17" spans="1:7" ht="18.75" customHeight="1">
      <c r="A17" s="150"/>
      <c r="B17" s="151" t="s">
        <v>298</v>
      </c>
      <c r="C17" s="152">
        <f>+C18*C19</f>
        <v>0</v>
      </c>
      <c r="D17" s="152">
        <f>+D18*D19</f>
        <v>0</v>
      </c>
      <c r="E17" s="152">
        <f>+E18*E19</f>
        <v>0</v>
      </c>
      <c r="F17" s="152">
        <f>+F18*F19</f>
        <v>0</v>
      </c>
      <c r="G17" s="152">
        <f>+G18*G19</f>
        <v>0</v>
      </c>
    </row>
    <row r="18" spans="1:7" ht="18.75" customHeight="1">
      <c r="A18" s="150"/>
      <c r="B18" s="151" t="s">
        <v>550</v>
      </c>
      <c r="C18" s="151"/>
      <c r="D18" s="151"/>
      <c r="E18" s="151"/>
      <c r="F18" s="151"/>
      <c r="G18" s="151"/>
    </row>
    <row r="19" spans="1:7" ht="18.75" customHeight="1">
      <c r="A19" s="150"/>
      <c r="B19" s="151" t="s">
        <v>551</v>
      </c>
      <c r="C19" s="151"/>
      <c r="D19" s="151"/>
      <c r="E19" s="151"/>
      <c r="F19" s="151"/>
      <c r="G19" s="151"/>
    </row>
    <row r="20" spans="1:7" ht="18.75" customHeight="1">
      <c r="A20" s="150"/>
      <c r="B20" s="151" t="s">
        <v>299</v>
      </c>
      <c r="C20" s="152">
        <f>+C21*C22</f>
        <v>0</v>
      </c>
      <c r="D20" s="152">
        <f>+D21*D22</f>
        <v>0</v>
      </c>
      <c r="E20" s="152">
        <f>+E21*E22</f>
        <v>0</v>
      </c>
      <c r="F20" s="152">
        <f>+F21*F22</f>
        <v>0</v>
      </c>
      <c r="G20" s="152">
        <f>+G21*G22</f>
        <v>0</v>
      </c>
    </row>
    <row r="21" spans="1:7" ht="18.75" customHeight="1">
      <c r="A21" s="150"/>
      <c r="B21" s="151" t="s">
        <v>552</v>
      </c>
      <c r="C21" s="151"/>
      <c r="D21" s="151"/>
      <c r="E21" s="151"/>
      <c r="F21" s="151"/>
      <c r="G21" s="151"/>
    </row>
    <row r="22" spans="1:7" ht="18.75" customHeight="1">
      <c r="A22" s="150"/>
      <c r="B22" s="151" t="s">
        <v>555</v>
      </c>
      <c r="C22" s="151"/>
      <c r="D22" s="151"/>
      <c r="E22" s="151"/>
      <c r="F22" s="151"/>
      <c r="G22" s="151"/>
    </row>
    <row r="23" spans="1:7" ht="18.75" customHeight="1">
      <c r="A23" s="150">
        <v>5</v>
      </c>
      <c r="B23" s="154" t="s">
        <v>556</v>
      </c>
      <c r="C23" s="152">
        <f>+C24*C25</f>
        <v>0</v>
      </c>
      <c r="D23" s="152">
        <f>+D24*D25</f>
        <v>0</v>
      </c>
      <c r="E23" s="152">
        <f>+E24*E25</f>
        <v>0</v>
      </c>
      <c r="F23" s="152">
        <f>+F24*F25</f>
        <v>0</v>
      </c>
      <c r="G23" s="152">
        <f>+G24*G25</f>
        <v>0</v>
      </c>
    </row>
    <row r="24" spans="1:7" ht="18.75" customHeight="1">
      <c r="A24" s="150"/>
      <c r="B24" s="154" t="s">
        <v>557</v>
      </c>
      <c r="C24" s="151"/>
      <c r="D24" s="151"/>
      <c r="E24" s="151"/>
      <c r="F24" s="151"/>
      <c r="G24" s="151"/>
    </row>
    <row r="25" spans="1:7" ht="18.75" customHeight="1">
      <c r="A25" s="150"/>
      <c r="B25" s="154" t="s">
        <v>558</v>
      </c>
      <c r="C25" s="151"/>
      <c r="D25" s="151"/>
      <c r="E25" s="151"/>
      <c r="F25" s="151"/>
      <c r="G25" s="151"/>
    </row>
    <row r="26" spans="1:7" ht="18.75" customHeight="1">
      <c r="A26" s="150">
        <v>6</v>
      </c>
      <c r="B26" s="154" t="s">
        <v>301</v>
      </c>
      <c r="C26" s="198">
        <f>SUM(C27,C28)</f>
        <v>0</v>
      </c>
      <c r="D26" s="198">
        <f t="shared" ref="D26:G26" si="0">SUM(D27,D28)</f>
        <v>0</v>
      </c>
      <c r="E26" s="198">
        <f t="shared" si="0"/>
        <v>0</v>
      </c>
      <c r="F26" s="198">
        <f t="shared" si="0"/>
        <v>0</v>
      </c>
      <c r="G26" s="198">
        <f t="shared" si="0"/>
        <v>0</v>
      </c>
    </row>
    <row r="27" spans="1:7" ht="18.75" customHeight="1">
      <c r="A27" s="150"/>
      <c r="B27" s="154" t="s">
        <v>559</v>
      </c>
      <c r="C27" s="151"/>
      <c r="D27" s="151"/>
      <c r="E27" s="151"/>
      <c r="F27" s="151"/>
      <c r="G27" s="151"/>
    </row>
    <row r="28" spans="1:7" ht="18.75" customHeight="1">
      <c r="A28" s="150"/>
      <c r="B28" s="154" t="s">
        <v>560</v>
      </c>
      <c r="C28" s="151"/>
      <c r="D28" s="151"/>
      <c r="E28" s="151"/>
      <c r="F28" s="151"/>
      <c r="G28" s="151"/>
    </row>
    <row r="29" spans="1:7" ht="18.75" customHeight="1">
      <c r="A29" s="155">
        <v>7</v>
      </c>
      <c r="B29" s="156"/>
      <c r="C29" s="157"/>
      <c r="D29" s="157"/>
      <c r="E29" s="157"/>
      <c r="F29" s="157"/>
      <c r="G29" s="157"/>
    </row>
    <row r="30" spans="1:7" ht="18.75" customHeight="1">
      <c r="A30" s="155">
        <v>8</v>
      </c>
      <c r="B30" s="156" t="s">
        <v>305</v>
      </c>
      <c r="C30" s="157"/>
      <c r="D30" s="157"/>
      <c r="E30" s="157"/>
      <c r="F30" s="157"/>
      <c r="G30" s="157"/>
    </row>
    <row r="31" spans="1:7" ht="18.75" customHeight="1">
      <c r="A31" s="158">
        <v>9</v>
      </c>
      <c r="B31" s="159" t="s">
        <v>306</v>
      </c>
      <c r="C31" s="160"/>
      <c r="D31" s="160"/>
      <c r="E31" s="160"/>
      <c r="F31" s="160"/>
      <c r="G31" s="160"/>
    </row>
    <row r="32" spans="1:7" ht="18.75" customHeight="1" thickBot="1">
      <c r="A32" s="161"/>
      <c r="B32" s="162" t="s">
        <v>150</v>
      </c>
      <c r="C32" s="199">
        <f>SUM(C5,C6,C9,C16,C23,C26,C29,C30,C31)</f>
        <v>0</v>
      </c>
      <c r="D32" s="199">
        <f t="shared" ref="D32:G32" si="1">SUM(D5,D6,D9,D16,D23,D26,D29,D30,D31)</f>
        <v>0</v>
      </c>
      <c r="E32" s="199">
        <f t="shared" si="1"/>
        <v>0</v>
      </c>
      <c r="F32" s="199">
        <f t="shared" si="1"/>
        <v>0</v>
      </c>
      <c r="G32" s="199">
        <f t="shared" si="1"/>
        <v>0</v>
      </c>
    </row>
    <row r="33" spans="1:7" ht="18.75" customHeight="1" thickTop="1">
      <c r="A33" s="94"/>
      <c r="B33" s="163"/>
      <c r="C33" s="94"/>
      <c r="D33" s="94"/>
      <c r="E33" s="94"/>
      <c r="F33" s="94"/>
      <c r="G33" s="94"/>
    </row>
    <row r="34" spans="1:7" ht="18.75" customHeight="1">
      <c r="A34" s="94"/>
      <c r="B34" s="163"/>
      <c r="C34" s="94"/>
      <c r="D34" s="94"/>
      <c r="E34" s="94"/>
      <c r="F34" s="94"/>
      <c r="G34" s="164" t="s">
        <v>252</v>
      </c>
    </row>
    <row r="35" spans="1:7" ht="24.6">
      <c r="A35" s="606" t="s">
        <v>561</v>
      </c>
      <c r="B35" s="607"/>
      <c r="C35" s="607"/>
      <c r="D35" s="165"/>
      <c r="E35" s="166"/>
      <c r="F35" s="166"/>
      <c r="G35" s="166"/>
    </row>
    <row r="36" spans="1:7" ht="24.6">
      <c r="A36" s="35" t="s">
        <v>253</v>
      </c>
      <c r="B36" s="167"/>
      <c r="C36" s="167"/>
      <c r="D36" s="168"/>
      <c r="E36" s="169"/>
      <c r="F36" s="169"/>
      <c r="G36" s="169"/>
    </row>
    <row r="37" spans="1:7" s="172" customFormat="1" ht="24.6">
      <c r="A37" s="170"/>
      <c r="B37" s="171" t="s">
        <v>72</v>
      </c>
      <c r="C37" s="608" t="s">
        <v>216</v>
      </c>
      <c r="D37" s="609"/>
      <c r="E37" s="609"/>
      <c r="F37" s="609"/>
      <c r="G37" s="610"/>
    </row>
    <row r="38" spans="1:7" s="8" customFormat="1">
      <c r="A38" s="146"/>
      <c r="B38" s="173"/>
      <c r="C38" s="149" t="s">
        <v>254</v>
      </c>
      <c r="D38" s="149" t="s">
        <v>254</v>
      </c>
      <c r="E38" s="149" t="s">
        <v>254</v>
      </c>
      <c r="F38" s="149" t="s">
        <v>254</v>
      </c>
      <c r="G38" s="149" t="s">
        <v>254</v>
      </c>
    </row>
    <row r="39" spans="1:7" s="8" customFormat="1">
      <c r="A39" s="174">
        <v>1</v>
      </c>
      <c r="B39" s="174" t="s">
        <v>308</v>
      </c>
      <c r="C39" s="175">
        <f>C32</f>
        <v>0</v>
      </c>
      <c r="D39" s="175">
        <f>D32</f>
        <v>0</v>
      </c>
      <c r="E39" s="175">
        <f>E32</f>
        <v>0</v>
      </c>
      <c r="F39" s="175">
        <f>F32</f>
        <v>0</v>
      </c>
      <c r="G39" s="175">
        <f>G32</f>
        <v>0</v>
      </c>
    </row>
    <row r="40" spans="1:7" ht="21" customHeight="1">
      <c r="A40" s="176">
        <v>2</v>
      </c>
      <c r="B40" s="176" t="s">
        <v>78</v>
      </c>
      <c r="C40" s="177">
        <f>'8.รายจ่าย-เก็บพิเศษ (2)'!C385</f>
        <v>0</v>
      </c>
      <c r="D40" s="177">
        <f>'8.รายจ่าย-เก็บพิเศษ (2)'!D385</f>
        <v>0</v>
      </c>
      <c r="E40" s="177">
        <f>'8.รายจ่าย-เก็บพิเศษ (2)'!E385</f>
        <v>0</v>
      </c>
      <c r="F40" s="177">
        <f>'8.รายจ่าย-เก็บพิเศษ (2)'!F385</f>
        <v>0</v>
      </c>
      <c r="G40" s="177">
        <f>'8.รายจ่าย-เก็บพิเศษ (2)'!G385</f>
        <v>0</v>
      </c>
    </row>
    <row r="41" spans="1:7" ht="21" customHeight="1">
      <c r="A41" s="176">
        <v>3</v>
      </c>
      <c r="B41" s="176" t="s">
        <v>309</v>
      </c>
      <c r="C41" s="178">
        <f>+C39-C40</f>
        <v>0</v>
      </c>
      <c r="D41" s="178">
        <f>+D39-D40</f>
        <v>0</v>
      </c>
      <c r="E41" s="178">
        <f>+E39-E40</f>
        <v>0</v>
      </c>
      <c r="F41" s="178">
        <f>+F39-F40</f>
        <v>0</v>
      </c>
      <c r="G41" s="178">
        <f>+G39-G40</f>
        <v>0</v>
      </c>
    </row>
    <row r="42" spans="1:7" ht="21" customHeight="1" thickBot="1">
      <c r="A42" s="179">
        <v>4</v>
      </c>
      <c r="B42" s="179" t="s">
        <v>80</v>
      </c>
      <c r="C42" s="180">
        <f>+C41</f>
        <v>0</v>
      </c>
      <c r="D42" s="181">
        <f>+C42+D41</f>
        <v>0</v>
      </c>
      <c r="E42" s="181">
        <f>+D42+E41</f>
        <v>0</v>
      </c>
      <c r="F42" s="181">
        <f>+E42+F41</f>
        <v>0</v>
      </c>
      <c r="G42" s="181">
        <f>+F42+G41</f>
        <v>0</v>
      </c>
    </row>
    <row r="43" spans="1:7" ht="21" customHeight="1" thickTop="1"/>
    <row r="44" spans="1:7">
      <c r="A44" s="8" t="s">
        <v>7</v>
      </c>
      <c r="B44" s="163"/>
      <c r="C44" s="94"/>
      <c r="D44" s="182"/>
      <c r="E44" s="94"/>
      <c r="F44" s="94"/>
      <c r="G44" s="94"/>
    </row>
    <row r="45" spans="1:7" ht="24.6">
      <c r="A45" s="10" t="s">
        <v>310</v>
      </c>
      <c r="B45" s="172"/>
      <c r="C45" s="172"/>
      <c r="D45" s="172"/>
      <c r="E45" s="172"/>
      <c r="F45" s="172"/>
      <c r="G45" s="172"/>
    </row>
    <row r="46" spans="1:7">
      <c r="A46" s="11" t="s">
        <v>311</v>
      </c>
      <c r="B46" s="8"/>
      <c r="C46" s="8"/>
      <c r="D46" s="8"/>
      <c r="E46" s="8"/>
      <c r="F46" s="8"/>
      <c r="G46" s="8"/>
    </row>
    <row r="47" spans="1:7">
      <c r="A47" s="8"/>
      <c r="B47" s="8"/>
      <c r="C47" s="8"/>
      <c r="D47" s="8"/>
      <c r="E47" s="8"/>
      <c r="F47" s="8"/>
      <c r="G47" s="8"/>
    </row>
  </sheetData>
  <mergeCells count="4">
    <mergeCell ref="A1:D1"/>
    <mergeCell ref="C3:G3"/>
    <mergeCell ref="A35:C35"/>
    <mergeCell ref="C37:G37"/>
  </mergeCells>
  <pageMargins left="0.49" right="0.27" top="0.56000000000000005" bottom="0.56999999999999995" header="0.63" footer="0.36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OICT</dc:creator>
  <cp:keywords/>
  <dc:description/>
  <cp:lastModifiedBy/>
  <cp:revision/>
  <dcterms:created xsi:type="dcterms:W3CDTF">2024-03-07T08:36:03Z</dcterms:created>
  <dcterms:modified xsi:type="dcterms:W3CDTF">2024-03-07T08:36:20Z</dcterms:modified>
  <cp:category/>
  <cp:contentStatus/>
</cp:coreProperties>
</file>